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51b1a2e2086c46b/Desktop/Tender Uploaded Doc/02102026/"/>
    </mc:Choice>
  </mc:AlternateContent>
  <xr:revisionPtr revIDLastSave="4" documentId="13_ncr:1_{30F72EC9-A150-4988-9B85-15721416C3E5}" xr6:coauthVersionLast="47" xr6:coauthVersionMax="47" xr10:uidLastSave="{FCDBB591-5D68-4241-ABA7-E607CF58E065}"/>
  <bookViews>
    <workbookView xWindow="-120" yWindow="-120" windowWidth="29040" windowHeight="15720" xr2:uid="{00000000-000D-0000-FFFF-FFFF00000000}"/>
  </bookViews>
  <sheets>
    <sheet name="RFQ 26-27" sheetId="14" r:id="rId1"/>
    <sheet name="Annx. 1" sheetId="16" r:id="rId2"/>
    <sheet name="Annx. 2" sheetId="17" r:id="rId3"/>
    <sheet name="Annx. 3" sheetId="18" r:id="rId4"/>
    <sheet name="Annx. 4" sheetId="19" r:id="rId5"/>
    <sheet name="Annx. 5" sheetId="2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4" l="1"/>
  <c r="I14" i="14"/>
  <c r="C22" i="20"/>
  <c r="B22" i="20"/>
  <c r="D21" i="20"/>
  <c r="D20" i="20"/>
  <c r="D19" i="20"/>
  <c r="D24" i="20" s="1"/>
  <c r="D18" i="20"/>
  <c r="D22" i="20" s="1"/>
  <c r="D25" i="20" s="1"/>
  <c r="D14" i="20"/>
  <c r="B14" i="20"/>
  <c r="C13" i="20"/>
  <c r="E13" i="20" s="1"/>
  <c r="C12" i="20"/>
  <c r="E12" i="20" s="1"/>
  <c r="C11" i="20"/>
  <c r="E11" i="20" s="1"/>
  <c r="C10" i="20"/>
  <c r="D15" i="18"/>
  <c r="C15" i="18"/>
  <c r="D13" i="18"/>
  <c r="C13" i="18"/>
  <c r="D11" i="18"/>
  <c r="D17" i="18" s="1"/>
  <c r="C11" i="18"/>
  <c r="C9" i="18"/>
  <c r="C17" i="18" s="1"/>
  <c r="G18" i="17"/>
  <c r="F18" i="17"/>
  <c r="E18" i="17"/>
  <c r="D18" i="17"/>
  <c r="C18" i="17"/>
  <c r="H16" i="17"/>
  <c r="H14" i="17"/>
  <c r="H12" i="17"/>
  <c r="H10" i="17"/>
  <c r="H8" i="17"/>
  <c r="H6" i="17"/>
  <c r="G14" i="14"/>
  <c r="H14" i="14"/>
  <c r="H18" i="17" l="1"/>
  <c r="C14" i="20"/>
  <c r="E10" i="20"/>
  <c r="E14" i="20" s="1"/>
  <c r="C20" i="17" l="1"/>
  <c r="C21" i="17"/>
  <c r="C22" i="17" l="1"/>
</calcChain>
</file>

<file path=xl/sharedStrings.xml><?xml version="1.0" encoding="utf-8"?>
<sst xmlns="http://schemas.openxmlformats.org/spreadsheetml/2006/main" count="168" uniqueCount="126">
  <si>
    <t xml:space="preserve">Note :
</t>
  </si>
  <si>
    <t>General Insurance - Items</t>
  </si>
  <si>
    <t>09.01.2027</t>
  </si>
  <si>
    <t>30.03.2027</t>
  </si>
  <si>
    <t>20.08.2027</t>
  </si>
  <si>
    <t>Sl. No</t>
  </si>
  <si>
    <t>Located at</t>
  </si>
  <si>
    <t>Auditorium</t>
  </si>
  <si>
    <t>BIT,Mesra</t>
  </si>
  <si>
    <t>BIT, Patna</t>
  </si>
  <si>
    <t>BIT,Patna</t>
  </si>
  <si>
    <t>BIT, Kolkata</t>
  </si>
  <si>
    <t>BIT, Deoghar</t>
  </si>
  <si>
    <t>15.07.2027</t>
  </si>
  <si>
    <t>01.09.2027</t>
  </si>
  <si>
    <t>Remarks</t>
  </si>
  <si>
    <r>
      <rPr>
        <b/>
        <sz val="20"/>
        <color theme="1"/>
        <rFont val="Arial"/>
        <family val="2"/>
      </rPr>
      <t xml:space="preserve">        </t>
    </r>
    <r>
      <rPr>
        <b/>
        <u/>
        <sz val="20"/>
        <color theme="1"/>
        <rFont val="Arial"/>
        <family val="2"/>
      </rPr>
      <t>BIRLA INSTITUTE OF TECHNOLOGY MESRA, RANCHI</t>
    </r>
  </si>
  <si>
    <t>Description1</t>
  </si>
  <si>
    <t>Sum Insured(Rs.)</t>
  </si>
  <si>
    <t>Building including Plinth , Basement and additional Structure</t>
  </si>
  <si>
    <t>Coverage</t>
  </si>
  <si>
    <t>Covered/Not Covered</t>
  </si>
  <si>
    <t>Fire and Allied perils as per policy document</t>
  </si>
  <si>
    <t>Covered</t>
  </si>
  <si>
    <t>Earthquake (Fire and Shock), volcanic eruption, or other convulsions of nature</t>
  </si>
  <si>
    <t>Terrorism and Sabotage Damage</t>
  </si>
  <si>
    <t>Storm, Cyclone, Typhoon, Tempest, Hurricane, Tornado, Tsunami, Flood and Inundation</t>
  </si>
  <si>
    <t>Auditorium (Annx. 1)</t>
  </si>
  <si>
    <t>BIRLA INSTITUTE OF TECHNOLOGY</t>
  </si>
  <si>
    <t>MESRA, RANCHI</t>
  </si>
  <si>
    <t>SUMMARY OF FIXED ASSETS AS ON 31.01.2026</t>
  </si>
  <si>
    <t>S. No.</t>
  </si>
  <si>
    <t>Risk Location</t>
  </si>
  <si>
    <t>Building</t>
  </si>
  <si>
    <t>Equipment machinery &amp; Computer</t>
  </si>
  <si>
    <t>Furniture, Fixture
and other Assets</t>
  </si>
  <si>
    <t>Library Books</t>
  </si>
  <si>
    <t>Computers</t>
  </si>
  <si>
    <t>Total</t>
  </si>
  <si>
    <t>BIT Mesra (Main Campus)</t>
  </si>
  <si>
    <t>BIT Lalpur</t>
  </si>
  <si>
    <t>University Polytechnic</t>
  </si>
  <si>
    <t>Biotechnology Department</t>
  </si>
  <si>
    <t>BIT Step</t>
  </si>
  <si>
    <t>Fire Insurance</t>
  </si>
  <si>
    <t>Total SI</t>
  </si>
  <si>
    <t>Institute -Assets   -  Fire
(Annx. 2)</t>
  </si>
  <si>
    <t>Institute -Assets   - Burglary
(Annx. 2)</t>
  </si>
  <si>
    <t>BIRLA INSTITUTE OF TECHNOLOGY, MESRA, RANCHI</t>
  </si>
  <si>
    <t>PATNA CAMPUS</t>
  </si>
  <si>
    <t>SUMMRY OF FIXED ASEETS FROM 01.04.2006 TO 31.03.2026 (FOR INSURANCE)</t>
  </si>
  <si>
    <t>(AMOUNT IN RS.)</t>
  </si>
  <si>
    <t>SL.</t>
  </si>
  <si>
    <t>PARTICULARS</t>
  </si>
  <si>
    <t>VALUE FOR</t>
  </si>
  <si>
    <t>NO.</t>
  </si>
  <si>
    <t>FIRE &amp; ALLIED PERIL POLICY</t>
  </si>
  <si>
    <t>BURGALARY POLICY</t>
  </si>
  <si>
    <t>BUILDING</t>
  </si>
  <si>
    <t>PLANT &amp; MACHINERY</t>
  </si>
  <si>
    <t>FURNITURE &amp; FIXTURE</t>
  </si>
  <si>
    <t>LIBRARY CAPITAL</t>
  </si>
  <si>
    <t>TOTAL</t>
  </si>
  <si>
    <t>Institute - Assets  - Fire
(Annx. 3)</t>
  </si>
  <si>
    <t>Kolkata Office</t>
  </si>
  <si>
    <t>Building (including basement)</t>
  </si>
  <si>
    <t>Institute -Assets  - Burglary
(Annx. 3)</t>
  </si>
  <si>
    <t>Institute -Assets  -Fire
(Annx. 4)</t>
  </si>
  <si>
    <t>Institute -Assets  - Fire
(Annx. 5)</t>
  </si>
  <si>
    <t>Institute - Assets  -Burglary
(Annx. 5)</t>
  </si>
  <si>
    <t xml:space="preserve">BIRLA INSTITUTE OF TECHNOLOGY </t>
  </si>
  <si>
    <t>OFF-CAMPUS DEOGHAR</t>
  </si>
  <si>
    <t>Schedule of Fixed Assets Annexed to and forming part of the Balance Sheet as on 31.03.2026</t>
  </si>
  <si>
    <t>Particulars</t>
  </si>
  <si>
    <t>Gross Block</t>
  </si>
  <si>
    <t>Addition</t>
  </si>
  <si>
    <t>Sales/Adj-</t>
  </si>
  <si>
    <t>Cost as at</t>
  </si>
  <si>
    <t xml:space="preserve">ustment </t>
  </si>
  <si>
    <t>as at</t>
  </si>
  <si>
    <t>01.04.2025</t>
  </si>
  <si>
    <t>during the</t>
  </si>
  <si>
    <t>31.03.2026</t>
  </si>
  <si>
    <t>year</t>
  </si>
  <si>
    <t>Land and Building</t>
  </si>
  <si>
    <t>Plant,Machineries &amp; Equipments</t>
  </si>
  <si>
    <t>Furniture and Fixtures</t>
  </si>
  <si>
    <t xml:space="preserve">Total </t>
  </si>
  <si>
    <t>(Rs.in Lacs)</t>
  </si>
  <si>
    <t>Govt .grant A\C</t>
  </si>
  <si>
    <t>Institute A\C</t>
  </si>
  <si>
    <t>Burglary</t>
  </si>
  <si>
    <t>STFT COVER</t>
  </si>
  <si>
    <t>Fire</t>
  </si>
  <si>
    <t>EARTH QUAKE COVER</t>
  </si>
  <si>
    <t>RSMD COVER</t>
  </si>
  <si>
    <t>Annx. 1</t>
  </si>
  <si>
    <t>Annx. 2</t>
  </si>
  <si>
    <t>Annx. 3</t>
  </si>
  <si>
    <t>Annx. 4</t>
  </si>
  <si>
    <t>Annx. 5</t>
  </si>
  <si>
    <t>A fire insurance claim, amounting to an estimated Rs. 138.16 Lakhs for an incident in one of the laboratories during FY 2025-26, is currently under process with the insurer.</t>
  </si>
  <si>
    <r>
      <rPr>
        <b/>
        <sz val="10"/>
        <rFont val="Arial"/>
        <family val="2"/>
      </rPr>
      <t>Sum Insured ( Rs. In
Lacs )</t>
    </r>
  </si>
  <si>
    <t>Quotation for 2026-27
(In Rs.)</t>
  </si>
  <si>
    <t>Actual Paid in 2025-26
(In Rs.)</t>
  </si>
  <si>
    <t>Actual Paid in 2024-25
(In Rs.)</t>
  </si>
  <si>
    <t>Actual Paid in 2023-24
(In Rs.)</t>
  </si>
  <si>
    <t>Insurance Policy Expiring On</t>
  </si>
  <si>
    <t xml:space="preserve">•The Asset values (Sum Insured) mentioned above are indicative based on the last year's policy and are subject to  revision at the time of actual renewal.
</t>
  </si>
  <si>
    <t>Details of Buildings &amp; Other Assets Insurance as on 30th September, 2026</t>
  </si>
  <si>
    <t>Category / Risk Type</t>
  </si>
  <si>
    <t>Particulars / Coverage Description</t>
  </si>
  <si>
    <t>Main Policy Type</t>
  </si>
  <si>
    <t>Standard/First Loss</t>
  </si>
  <si>
    <t>House Breaking</t>
  </si>
  <si>
    <t>Perils Coverage</t>
  </si>
  <si>
    <t>Earthquake, Fire, Lightning</t>
  </si>
  <si>
    <t>Explosions/Implosions</t>
  </si>
  <si>
    <t>Riot, Strike, Malicious Damages (RSMD)</t>
  </si>
  <si>
    <t>Storm, Tempest, Flood &amp; Inundation (STFI)</t>
  </si>
  <si>
    <t>Subsidence &amp; Landslide</t>
  </si>
  <si>
    <t>Bursting or overflowing of Watertanks, Leakage of Automatic Sprinklers</t>
  </si>
  <si>
    <t>Bush Fire etc.</t>
  </si>
  <si>
    <t>Special Clause</t>
  </si>
  <si>
    <t>Exclusive of minimum Rs.500000/- clause</t>
  </si>
  <si>
    <t>(Rs. In lacs)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</si>
</sst>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.00_);_(* \(#,##0.00\);_(* &quot;-&quot;??_);_(@_)"/>
    <numFmt numFmtId="165" formatCode="dd\.mm\.yyyy;@"/>
    <numFmt numFmtId="166" formatCode="_-* #,##0.00_-;\-* #,##0.00_-;_-* &quot;-&quot;??_-;_-@_-"/>
  </numFmts>
  <fonts count="29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u/>
      <sz val="20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i/>
      <u/>
      <sz val="10"/>
      <color theme="1"/>
      <name val="Arial"/>
      <family val="2"/>
    </font>
    <font>
      <b/>
      <u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u/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u/>
      <sz val="11"/>
      <color indexed="8"/>
      <name val="Arial"/>
      <family val="2"/>
    </font>
    <font>
      <b/>
      <sz val="11"/>
      <color indexed="8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Courier New"/>
      <family val="3"/>
    </font>
    <font>
      <b/>
      <sz val="1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9" fillId="0" borderId="0"/>
    <xf numFmtId="164" fontId="6" fillId="0" borderId="0" applyFont="0" applyFill="0" applyBorder="0" applyAlignment="0" applyProtection="0"/>
    <xf numFmtId="0" fontId="6" fillId="0" borderId="0" applyFont="0" applyFill="0" applyBorder="0" applyAlignment="0" applyProtection="0"/>
  </cellStyleXfs>
  <cellXfs count="125">
    <xf numFmtId="0" fontId="0" fillId="0" borderId="0" xfId="0" applyAlignment="1">
      <alignment horizontal="left" vertical="top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2" fontId="4" fillId="0" borderId="1" xfId="0" applyNumberFormat="1" applyFont="1" applyBorder="1" applyAlignment="1">
      <alignment horizontal="center" vertical="center" shrinkToFit="1"/>
    </xf>
    <xf numFmtId="43" fontId="4" fillId="0" borderId="1" xfId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/>
    </xf>
    <xf numFmtId="0" fontId="0" fillId="0" borderId="0" xfId="0"/>
    <xf numFmtId="0" fontId="0" fillId="0" borderId="1" xfId="0" applyBorder="1"/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/>
    <xf numFmtId="0" fontId="9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3" fontId="13" fillId="0" borderId="1" xfId="1" applyFont="1" applyBorder="1" applyAlignment="1">
      <alignment horizontal="center"/>
    </xf>
    <xf numFmtId="43" fontId="9" fillId="0" borderId="1" xfId="1" applyFont="1" applyBorder="1" applyAlignment="1">
      <alignment horizontal="center"/>
    </xf>
    <xf numFmtId="0" fontId="13" fillId="0" borderId="0" xfId="0" applyFont="1" applyAlignment="1">
      <alignment horizontal="center"/>
    </xf>
    <xf numFmtId="43" fontId="13" fillId="0" borderId="0" xfId="1" applyFont="1" applyAlignment="1">
      <alignment horizontal="center"/>
    </xf>
    <xf numFmtId="0" fontId="13" fillId="0" borderId="0" xfId="0" applyFont="1" applyAlignment="1">
      <alignment horizontal="left"/>
    </xf>
    <xf numFmtId="0" fontId="16" fillId="0" borderId="0" xfId="2" applyFont="1"/>
    <xf numFmtId="0" fontId="16" fillId="0" borderId="0" xfId="2" applyFont="1" applyAlignment="1">
      <alignment horizontal="left"/>
    </xf>
    <xf numFmtId="0" fontId="1" fillId="0" borderId="0" xfId="2"/>
    <xf numFmtId="0" fontId="16" fillId="0" borderId="2" xfId="2" applyFont="1" applyBorder="1" applyAlignment="1">
      <alignment horizontal="center"/>
    </xf>
    <xf numFmtId="0" fontId="16" fillId="0" borderId="2" xfId="2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16" fillId="0" borderId="4" xfId="2" applyFont="1" applyBorder="1" applyAlignment="1">
      <alignment horizontal="center"/>
    </xf>
    <xf numFmtId="0" fontId="16" fillId="0" borderId="4" xfId="2" applyFont="1" applyBorder="1"/>
    <xf numFmtId="0" fontId="16" fillId="0" borderId="1" xfId="2" applyFont="1" applyBorder="1" applyAlignment="1">
      <alignment horizontal="center"/>
    </xf>
    <xf numFmtId="0" fontId="1" fillId="0" borderId="1" xfId="2" applyBorder="1" applyAlignment="1">
      <alignment horizontal="center"/>
    </xf>
    <xf numFmtId="0" fontId="1" fillId="0" borderId="1" xfId="2" applyBorder="1"/>
    <xf numFmtId="0" fontId="3" fillId="0" borderId="0" xfId="0" applyFont="1" applyAlignment="1">
      <alignment vertical="center"/>
    </xf>
    <xf numFmtId="43" fontId="1" fillId="0" borderId="1" xfId="1" applyFont="1" applyBorder="1"/>
    <xf numFmtId="43" fontId="0" fillId="0" borderId="1" xfId="1" applyFont="1" applyBorder="1"/>
    <xf numFmtId="0" fontId="1" fillId="0" borderId="8" xfId="2" applyBorder="1"/>
    <xf numFmtId="43" fontId="3" fillId="0" borderId="8" xfId="1" applyFont="1" applyBorder="1"/>
    <xf numFmtId="43" fontId="3" fillId="0" borderId="1" xfId="1" applyFont="1" applyBorder="1"/>
    <xf numFmtId="2" fontId="1" fillId="0" borderId="0" xfId="2" applyNumberFormat="1"/>
    <xf numFmtId="164" fontId="0" fillId="0" borderId="0" xfId="0" applyNumberFormat="1"/>
    <xf numFmtId="0" fontId="17" fillId="0" borderId="1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4" fontId="0" fillId="0" borderId="1" xfId="0" applyNumberFormat="1" applyBorder="1" applyAlignment="1">
      <alignment horizontal="center"/>
    </xf>
    <xf numFmtId="0" fontId="17" fillId="0" borderId="0" xfId="0" applyFont="1" applyAlignment="1">
      <alignment vertical="center"/>
    </xf>
    <xf numFmtId="0" fontId="20" fillId="0" borderId="0" xfId="3" applyFont="1"/>
    <xf numFmtId="0" fontId="21" fillId="0" borderId="0" xfId="3" applyFont="1"/>
    <xf numFmtId="0" fontId="22" fillId="0" borderId="0" xfId="3" applyFont="1"/>
    <xf numFmtId="0" fontId="23" fillId="0" borderId="2" xfId="3" applyFont="1" applyBorder="1" applyAlignment="1">
      <alignment horizontal="center"/>
    </xf>
    <xf numFmtId="0" fontId="23" fillId="0" borderId="0" xfId="3" applyFont="1"/>
    <xf numFmtId="0" fontId="23" fillId="0" borderId="3" xfId="3" applyFont="1" applyBorder="1" applyAlignment="1">
      <alignment horizontal="center"/>
    </xf>
    <xf numFmtId="0" fontId="23" fillId="0" borderId="9" xfId="3" applyFont="1" applyBorder="1" applyAlignment="1">
      <alignment horizontal="center"/>
    </xf>
    <xf numFmtId="0" fontId="23" fillId="0" borderId="10" xfId="3" applyFont="1" applyBorder="1" applyAlignment="1">
      <alignment horizontal="center"/>
    </xf>
    <xf numFmtId="0" fontId="23" fillId="0" borderId="4" xfId="3" applyFont="1" applyBorder="1" applyAlignment="1">
      <alignment horizontal="center"/>
    </xf>
    <xf numFmtId="0" fontId="23" fillId="0" borderId="11" xfId="3" applyFont="1" applyBorder="1" applyAlignment="1">
      <alignment horizontal="center"/>
    </xf>
    <xf numFmtId="39" fontId="24" fillId="0" borderId="1" xfId="2" applyNumberFormat="1" applyFont="1" applyBorder="1" applyAlignment="1">
      <alignment horizontal="left"/>
    </xf>
    <xf numFmtId="164" fontId="25" fillId="0" borderId="1" xfId="4" applyFont="1" applyBorder="1"/>
    <xf numFmtId="0" fontId="23" fillId="0" borderId="1" xfId="3" applyFont="1" applyBorder="1"/>
    <xf numFmtId="164" fontId="26" fillId="0" borderId="1" xfId="4" applyFont="1" applyBorder="1"/>
    <xf numFmtId="2" fontId="21" fillId="0" borderId="0" xfId="3" applyNumberFormat="1" applyFont="1"/>
    <xf numFmtId="0" fontId="23" fillId="0" borderId="1" xfId="3" applyFont="1" applyBorder="1" applyAlignment="1">
      <alignment horizontal="center"/>
    </xf>
    <xf numFmtId="0" fontId="21" fillId="0" borderId="4" xfId="3" applyFont="1" applyBorder="1"/>
    <xf numFmtId="39" fontId="27" fillId="0" borderId="1" xfId="2" applyNumberFormat="1" applyFont="1" applyBorder="1" applyAlignment="1">
      <alignment horizontal="left"/>
    </xf>
    <xf numFmtId="166" fontId="28" fillId="0" borderId="1" xfId="2" applyNumberFormat="1" applyFont="1" applyBorder="1"/>
    <xf numFmtId="166" fontId="28" fillId="0" borderId="0" xfId="5" applyNumberFormat="1" applyFont="1" applyBorder="1" applyProtection="1"/>
    <xf numFmtId="0" fontId="28" fillId="0" borderId="1" xfId="2" applyFont="1" applyBorder="1"/>
    <xf numFmtId="43" fontId="28" fillId="0" borderId="1" xfId="2" applyNumberFormat="1" applyFont="1" applyBorder="1"/>
    <xf numFmtId="0" fontId="28" fillId="0" borderId="0" xfId="2" applyFont="1"/>
    <xf numFmtId="2" fontId="28" fillId="0" borderId="0" xfId="2" applyNumberFormat="1" applyFont="1"/>
    <xf numFmtId="0" fontId="11" fillId="0" borderId="12" xfId="0" applyFont="1" applyBorder="1" applyAlignment="1">
      <alignment horizontal="center" vertical="center"/>
    </xf>
    <xf numFmtId="43" fontId="4" fillId="0" borderId="1" xfId="1" applyFont="1" applyBorder="1" applyAlignment="1">
      <alignment horizontal="left" vertical="center" wrapText="1"/>
    </xf>
    <xf numFmtId="43" fontId="7" fillId="0" borderId="1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9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 shrinkToFit="1"/>
    </xf>
    <xf numFmtId="43" fontId="4" fillId="0" borderId="4" xfId="1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12" fillId="0" borderId="0" xfId="0" applyFont="1" applyAlignment="1">
      <alignment horizontal="center"/>
    </xf>
    <xf numFmtId="0" fontId="20" fillId="0" borderId="0" xfId="3" applyFont="1" applyAlignment="1">
      <alignment horizontal="center"/>
    </xf>
    <xf numFmtId="0" fontId="22" fillId="0" borderId="0" xfId="3" applyFont="1" applyAlignment="1">
      <alignment horizontal="center"/>
    </xf>
    <xf numFmtId="0" fontId="23" fillId="0" borderId="5" xfId="3" applyFont="1" applyBorder="1" applyAlignment="1">
      <alignment horizontal="center"/>
    </xf>
    <xf numFmtId="0" fontId="23" fillId="0" borderId="6" xfId="3" applyFont="1" applyBorder="1" applyAlignment="1">
      <alignment horizontal="center"/>
    </xf>
    <xf numFmtId="0" fontId="23" fillId="0" borderId="7" xfId="3" applyFont="1" applyBorder="1" applyAlignment="1">
      <alignment horizontal="center"/>
    </xf>
  </cellXfs>
  <cellStyles count="6">
    <cellStyle name="Comma" xfId="1" builtinId="3"/>
    <cellStyle name="Comma 10" xfId="4" xr:uid="{CAAF32DA-2CDB-4034-A448-78D87856A3ED}"/>
    <cellStyle name="Comma_Balance sheet lacs(1) march06 2 2" xfId="5" xr:uid="{78E1CE6F-F5AB-479B-94A6-288334D38EF1}"/>
    <cellStyle name="Normal" xfId="0" builtinId="0"/>
    <cellStyle name="Normal 2" xfId="2" xr:uid="{CC22BBC0-6337-4C64-8CA4-08E99D9F40E6}"/>
    <cellStyle name="Normal_Balance Sheet May 2010" xfId="3" xr:uid="{9B7E1297-FF01-4C26-94CA-0DAA33B683F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16"/>
  <sheetViews>
    <sheetView tabSelected="1" zoomScaleNormal="100" workbookViewId="0">
      <selection activeCell="N7" sqref="N7"/>
    </sheetView>
  </sheetViews>
  <sheetFormatPr defaultRowHeight="12.75" x14ac:dyDescent="0.2"/>
  <cols>
    <col min="1" max="1" width="7.83203125" style="10" bestFit="1" customWidth="1"/>
    <col min="2" max="2" width="31" style="3" bestFit="1" customWidth="1"/>
    <col min="3" max="3" width="15.33203125" style="10" bestFit="1" customWidth="1"/>
    <col min="4" max="4" width="15.33203125" style="10" customWidth="1"/>
    <col min="5" max="5" width="13.6640625" style="10" bestFit="1" customWidth="1"/>
    <col min="6" max="6" width="14.1640625" style="10" bestFit="1" customWidth="1"/>
    <col min="7" max="7" width="15.1640625" style="11" bestFit="1" customWidth="1"/>
    <col min="8" max="9" width="16.6640625" style="11" bestFit="1" customWidth="1"/>
    <col min="10" max="10" width="42.5" style="3" customWidth="1"/>
    <col min="11" max="11" width="15.1640625" style="3" bestFit="1" customWidth="1"/>
    <col min="12" max="16384" width="9.33203125" style="3"/>
  </cols>
  <sheetData>
    <row r="1" spans="1:14" ht="26.25" x14ac:dyDescent="0.2">
      <c r="A1" s="113" t="s">
        <v>16</v>
      </c>
      <c r="B1" s="113"/>
      <c r="C1" s="113"/>
      <c r="D1" s="113"/>
      <c r="E1" s="113"/>
      <c r="F1" s="113"/>
      <c r="G1" s="113"/>
      <c r="H1" s="113"/>
      <c r="I1" s="113"/>
      <c r="J1" s="113"/>
      <c r="K1" s="18"/>
      <c r="L1" s="18"/>
      <c r="M1" s="18"/>
      <c r="N1" s="18"/>
    </row>
    <row r="2" spans="1:14" x14ac:dyDescent="0.2">
      <c r="A2" s="114" t="s">
        <v>109</v>
      </c>
      <c r="B2" s="114"/>
      <c r="C2" s="114"/>
      <c r="D2" s="114"/>
      <c r="E2" s="114"/>
      <c r="F2" s="114"/>
      <c r="G2" s="114"/>
      <c r="H2" s="114"/>
      <c r="I2" s="114"/>
      <c r="J2" s="114"/>
      <c r="K2" s="19"/>
      <c r="L2" s="19"/>
      <c r="M2" s="19"/>
      <c r="N2" s="19"/>
    </row>
    <row r="3" spans="1:14" x14ac:dyDescent="0.2">
      <c r="A3" s="90"/>
      <c r="B3" s="90"/>
      <c r="C3" s="90"/>
      <c r="D3" s="90"/>
      <c r="E3" s="90"/>
      <c r="F3" s="90"/>
      <c r="G3" s="90"/>
      <c r="H3" s="90"/>
      <c r="I3" s="90"/>
      <c r="J3" s="90"/>
      <c r="K3" s="19"/>
      <c r="L3" s="19"/>
      <c r="M3" s="19"/>
      <c r="N3" s="19"/>
    </row>
    <row r="4" spans="1:14" ht="51" x14ac:dyDescent="0.2">
      <c r="A4" s="98" t="s">
        <v>5</v>
      </c>
      <c r="B4" s="102" t="s">
        <v>1</v>
      </c>
      <c r="C4" s="99" t="s">
        <v>6</v>
      </c>
      <c r="D4" s="100" t="s">
        <v>102</v>
      </c>
      <c r="E4" s="99" t="s">
        <v>107</v>
      </c>
      <c r="F4" s="99" t="s">
        <v>103</v>
      </c>
      <c r="G4" s="101" t="s">
        <v>104</v>
      </c>
      <c r="H4" s="101" t="s">
        <v>105</v>
      </c>
      <c r="I4" s="101" t="s">
        <v>106</v>
      </c>
      <c r="J4" s="98" t="s">
        <v>15</v>
      </c>
    </row>
    <row r="5" spans="1:14" ht="18.75" customHeight="1" x14ac:dyDescent="0.2">
      <c r="A5" s="12">
        <v>1</v>
      </c>
      <c r="B5" s="4" t="s">
        <v>27</v>
      </c>
      <c r="C5" s="7" t="s">
        <v>8</v>
      </c>
      <c r="D5" s="20">
        <v>1000</v>
      </c>
      <c r="E5" s="8" t="s">
        <v>2</v>
      </c>
      <c r="F5" s="2"/>
      <c r="G5" s="21">
        <v>38943</v>
      </c>
      <c r="H5" s="21">
        <v>73160</v>
      </c>
      <c r="I5" s="21">
        <v>30868</v>
      </c>
      <c r="J5" s="6"/>
    </row>
    <row r="6" spans="1:14" ht="82.5" customHeight="1" x14ac:dyDescent="0.2">
      <c r="A6" s="12">
        <v>2</v>
      </c>
      <c r="B6" s="4" t="s">
        <v>46</v>
      </c>
      <c r="C6" s="7" t="s">
        <v>8</v>
      </c>
      <c r="D6" s="20">
        <v>68567.8</v>
      </c>
      <c r="E6" s="8" t="s">
        <v>3</v>
      </c>
      <c r="F6" s="2"/>
      <c r="G6" s="5">
        <v>1901386</v>
      </c>
      <c r="H6" s="115">
        <v>3613630</v>
      </c>
      <c r="I6" s="21">
        <v>2368231</v>
      </c>
      <c r="J6" s="91" t="s">
        <v>101</v>
      </c>
    </row>
    <row r="7" spans="1:14" ht="36" customHeight="1" x14ac:dyDescent="0.2">
      <c r="A7" s="2">
        <v>3</v>
      </c>
      <c r="B7" s="4" t="s">
        <v>47</v>
      </c>
      <c r="C7" s="7" t="s">
        <v>8</v>
      </c>
      <c r="D7" s="20">
        <v>36053.9</v>
      </c>
      <c r="E7" s="8" t="s">
        <v>3</v>
      </c>
      <c r="F7" s="2"/>
      <c r="G7" s="5">
        <v>591</v>
      </c>
      <c r="H7" s="116"/>
      <c r="I7" s="21">
        <v>4644</v>
      </c>
      <c r="J7" s="6"/>
    </row>
    <row r="8" spans="1:14" ht="30.75" customHeight="1" x14ac:dyDescent="0.2">
      <c r="A8" s="12">
        <v>4</v>
      </c>
      <c r="B8" s="4" t="s">
        <v>63</v>
      </c>
      <c r="C8" s="7" t="s">
        <v>9</v>
      </c>
      <c r="D8" s="20">
        <v>8714.68</v>
      </c>
      <c r="E8" s="8" t="s">
        <v>4</v>
      </c>
      <c r="F8" s="2"/>
      <c r="G8" s="5">
        <v>105204</v>
      </c>
      <c r="H8" s="21">
        <v>404581</v>
      </c>
      <c r="I8" s="21">
        <v>289806</v>
      </c>
      <c r="J8" s="6"/>
    </row>
    <row r="9" spans="1:14" ht="30.75" customHeight="1" x14ac:dyDescent="0.2">
      <c r="A9" s="12">
        <v>5</v>
      </c>
      <c r="B9" s="4" t="s">
        <v>66</v>
      </c>
      <c r="C9" s="7" t="s">
        <v>10</v>
      </c>
      <c r="D9" s="20">
        <v>3180.37</v>
      </c>
      <c r="E9" s="8" t="s">
        <v>4</v>
      </c>
      <c r="F9" s="2"/>
      <c r="G9" s="5">
        <v>296</v>
      </c>
      <c r="H9" s="21">
        <v>345</v>
      </c>
      <c r="I9" s="21">
        <v>3237</v>
      </c>
      <c r="J9" s="6"/>
    </row>
    <row r="10" spans="1:14" ht="27.75" customHeight="1" x14ac:dyDescent="0.2">
      <c r="A10" s="2">
        <v>6</v>
      </c>
      <c r="B10" s="4" t="s">
        <v>67</v>
      </c>
      <c r="C10" s="7" t="s">
        <v>11</v>
      </c>
      <c r="D10" s="20">
        <v>1700</v>
      </c>
      <c r="E10" s="8" t="s">
        <v>13</v>
      </c>
      <c r="F10" s="2"/>
      <c r="G10" s="5">
        <v>55167</v>
      </c>
      <c r="H10" s="21">
        <v>120360</v>
      </c>
      <c r="I10" s="21">
        <v>41000</v>
      </c>
      <c r="J10" s="6"/>
    </row>
    <row r="11" spans="1:14" ht="27" customHeight="1" x14ac:dyDescent="0.2">
      <c r="A11" s="12">
        <v>7</v>
      </c>
      <c r="B11" s="4" t="s">
        <v>68</v>
      </c>
      <c r="C11" s="7" t="s">
        <v>12</v>
      </c>
      <c r="D11" s="20">
        <v>6225.18</v>
      </c>
      <c r="E11" s="8" t="s">
        <v>14</v>
      </c>
      <c r="F11" s="2"/>
      <c r="G11" s="5">
        <v>66165</v>
      </c>
      <c r="H11" s="21">
        <v>256292</v>
      </c>
      <c r="I11" s="21">
        <v>176453</v>
      </c>
      <c r="J11" s="6"/>
    </row>
    <row r="12" spans="1:14" ht="29.25" customHeight="1" x14ac:dyDescent="0.2">
      <c r="A12" s="12">
        <v>8</v>
      </c>
      <c r="B12" s="4" t="s">
        <v>69</v>
      </c>
      <c r="C12" s="7" t="s">
        <v>12</v>
      </c>
      <c r="D12" s="20">
        <v>2199.6799999999998</v>
      </c>
      <c r="E12" s="8" t="s">
        <v>14</v>
      </c>
      <c r="F12" s="2"/>
      <c r="G12" s="5">
        <v>2199.6799999999998</v>
      </c>
      <c r="H12" s="21">
        <v>237</v>
      </c>
      <c r="I12" s="21">
        <v>1362</v>
      </c>
      <c r="J12" s="6"/>
    </row>
    <row r="13" spans="1:14" ht="18.75" customHeight="1" x14ac:dyDescent="0.2">
      <c r="A13" s="93"/>
      <c r="B13" s="94"/>
      <c r="C13" s="95"/>
      <c r="D13" s="95"/>
      <c r="E13" s="95"/>
      <c r="F13" s="96"/>
      <c r="G13" s="5"/>
      <c r="H13" s="5"/>
      <c r="I13" s="16"/>
      <c r="J13" s="22"/>
    </row>
    <row r="14" spans="1:14" ht="18.75" customHeight="1" x14ac:dyDescent="0.2">
      <c r="A14" s="109" t="s">
        <v>38</v>
      </c>
      <c r="B14" s="110"/>
      <c r="C14" s="111"/>
      <c r="D14" s="92">
        <f>SUM(D5:D12)</f>
        <v>127641.60999999999</v>
      </c>
      <c r="E14" s="109"/>
      <c r="F14" s="111"/>
      <c r="G14" s="92">
        <f>SUM(G5:G12)</f>
        <v>2169951.6800000002</v>
      </c>
      <c r="H14" s="92">
        <f>SUM(H5:H12)</f>
        <v>4468605</v>
      </c>
      <c r="I14" s="92">
        <f>SUM(I5:I12)</f>
        <v>2915601</v>
      </c>
      <c r="J14" s="22"/>
    </row>
    <row r="15" spans="1:14" x14ac:dyDescent="0.2">
      <c r="D15" s="97"/>
    </row>
    <row r="16" spans="1:14" s="9" customFormat="1" ht="51.75" customHeight="1" x14ac:dyDescent="0.2">
      <c r="A16" s="103" t="s">
        <v>0</v>
      </c>
      <c r="B16" s="112" t="s">
        <v>108</v>
      </c>
      <c r="C16" s="112"/>
      <c r="D16" s="112"/>
      <c r="E16" s="112"/>
      <c r="F16" s="112"/>
      <c r="G16" s="112"/>
      <c r="H16" s="112"/>
      <c r="I16" s="112"/>
      <c r="J16" s="112"/>
    </row>
  </sheetData>
  <mergeCells count="6">
    <mergeCell ref="A14:C14"/>
    <mergeCell ref="E14:F14"/>
    <mergeCell ref="B16:J16"/>
    <mergeCell ref="A1:J1"/>
    <mergeCell ref="A2:J2"/>
    <mergeCell ref="H6:H7"/>
  </mergeCells>
  <printOptions horizontalCentered="1"/>
  <pageMargins left="0.2" right="0.2" top="0.42" bottom="0.31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350DC-8CDC-474E-A7B9-869FCCB3B3BA}">
  <sheetPr>
    <pageSetUpPr fitToPage="1"/>
  </sheetPr>
  <dimension ref="A1:B11"/>
  <sheetViews>
    <sheetView workbookViewId="0">
      <selection activeCell="D19" sqref="D19"/>
    </sheetView>
  </sheetViews>
  <sheetFormatPr defaultRowHeight="12.75" x14ac:dyDescent="0.2"/>
  <cols>
    <col min="1" max="1" width="49.6640625" style="23" customWidth="1"/>
    <col min="2" max="2" width="28.5" style="23" customWidth="1"/>
    <col min="3" max="16384" width="9.33203125" style="23"/>
  </cols>
  <sheetData>
    <row r="1" spans="1:2" x14ac:dyDescent="0.2">
      <c r="A1" s="23" t="s">
        <v>96</v>
      </c>
    </row>
    <row r="2" spans="1:2" ht="18.75" x14ac:dyDescent="0.2">
      <c r="A2" s="117" t="s">
        <v>7</v>
      </c>
      <c r="B2" s="117"/>
    </row>
    <row r="3" spans="1:2" ht="15" x14ac:dyDescent="0.2">
      <c r="A3" s="14" t="s">
        <v>17</v>
      </c>
      <c r="B3" s="14" t="s">
        <v>18</v>
      </c>
    </row>
    <row r="4" spans="1:2" x14ac:dyDescent="0.2">
      <c r="A4" s="24"/>
      <c r="B4" s="24"/>
    </row>
    <row r="5" spans="1:2" ht="25.5" x14ac:dyDescent="0.2">
      <c r="A5" s="1" t="s">
        <v>19</v>
      </c>
      <c r="B5" s="25">
        <v>100000000</v>
      </c>
    </row>
    <row r="6" spans="1:2" x14ac:dyDescent="0.2">
      <c r="A6" s="24"/>
      <c r="B6" s="24"/>
    </row>
    <row r="7" spans="1:2" s="15" customFormat="1" ht="15" x14ac:dyDescent="0.2">
      <c r="A7" s="14" t="s">
        <v>20</v>
      </c>
      <c r="B7" s="14" t="s">
        <v>21</v>
      </c>
    </row>
    <row r="8" spans="1:2" x14ac:dyDescent="0.2">
      <c r="A8" s="24" t="s">
        <v>22</v>
      </c>
      <c r="B8" s="26" t="s">
        <v>23</v>
      </c>
    </row>
    <row r="9" spans="1:2" ht="25.5" x14ac:dyDescent="0.2">
      <c r="A9" s="1" t="s">
        <v>24</v>
      </c>
      <c r="B9" s="26" t="s">
        <v>23</v>
      </c>
    </row>
    <row r="10" spans="1:2" x14ac:dyDescent="0.2">
      <c r="A10" s="24" t="s">
        <v>25</v>
      </c>
      <c r="B10" s="26" t="s">
        <v>23</v>
      </c>
    </row>
    <row r="11" spans="1:2" ht="25.5" x14ac:dyDescent="0.2">
      <c r="A11" s="1" t="s">
        <v>26</v>
      </c>
      <c r="B11" s="26" t="s">
        <v>23</v>
      </c>
    </row>
  </sheetData>
  <mergeCells count="1">
    <mergeCell ref="A2:B2"/>
  </mergeCells>
  <printOptions horizontalCentered="1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1C54F-82B3-48E9-B1A3-D0C5F987EF0B}">
  <dimension ref="A1:H35"/>
  <sheetViews>
    <sheetView topLeftCell="A8" zoomScaleNormal="100" workbookViewId="0">
      <selection activeCell="E27" sqref="E27"/>
    </sheetView>
  </sheetViews>
  <sheetFormatPr defaultRowHeight="15" x14ac:dyDescent="0.25"/>
  <cols>
    <col min="1" max="1" width="22.5" style="39" bestFit="1" customWidth="1"/>
    <col min="2" max="2" width="67.6640625" style="41" bestFit="1" customWidth="1"/>
    <col min="3" max="3" width="11" style="39" bestFit="1" customWidth="1"/>
    <col min="4" max="4" width="23.1640625" style="39" bestFit="1" customWidth="1"/>
    <col min="5" max="5" width="23.83203125" style="39" customWidth="1"/>
    <col min="6" max="6" width="17.6640625" style="39" bestFit="1" customWidth="1"/>
    <col min="7" max="7" width="14.1640625" style="39" bestFit="1" customWidth="1"/>
    <col min="8" max="8" width="13.5" style="27" bestFit="1" customWidth="1"/>
    <col min="9" max="16384" width="9.33203125" style="28"/>
  </cols>
  <sheetData>
    <row r="1" spans="1:8" x14ac:dyDescent="0.25">
      <c r="A1" s="108" t="s">
        <v>28</v>
      </c>
      <c r="B1" s="108"/>
      <c r="C1" s="108"/>
      <c r="D1" s="108"/>
      <c r="E1" s="108"/>
      <c r="F1" s="108"/>
      <c r="G1" s="108"/>
      <c r="H1" s="108"/>
    </row>
    <row r="2" spans="1:8" x14ac:dyDescent="0.25">
      <c r="A2" s="108" t="s">
        <v>29</v>
      </c>
      <c r="B2" s="108"/>
      <c r="C2" s="108"/>
      <c r="D2" s="108"/>
      <c r="E2" s="108"/>
      <c r="F2" s="108"/>
      <c r="G2" s="108"/>
      <c r="H2" s="108"/>
    </row>
    <row r="3" spans="1:8" x14ac:dyDescent="0.25">
      <c r="A3" s="108" t="s">
        <v>30</v>
      </c>
      <c r="B3" s="108"/>
      <c r="C3" s="108"/>
      <c r="D3" s="108"/>
      <c r="E3" s="108"/>
      <c r="F3" s="108"/>
      <c r="G3" s="108"/>
      <c r="H3" s="108"/>
    </row>
    <row r="4" spans="1:8" x14ac:dyDescent="0.25">
      <c r="A4" s="27" t="s">
        <v>97</v>
      </c>
      <c r="B4" s="29"/>
      <c r="C4" s="27"/>
      <c r="D4" s="27"/>
      <c r="E4" s="27"/>
      <c r="F4" s="27"/>
      <c r="G4" s="27"/>
      <c r="H4" s="30" t="s">
        <v>125</v>
      </c>
    </row>
    <row r="5" spans="1:8" s="32" customFormat="1" ht="45" x14ac:dyDescent="0.2">
      <c r="A5" s="17" t="s">
        <v>31</v>
      </c>
      <c r="B5" s="17" t="s">
        <v>32</v>
      </c>
      <c r="C5" s="17" t="s">
        <v>33</v>
      </c>
      <c r="D5" s="31" t="s">
        <v>34</v>
      </c>
      <c r="E5" s="31" t="s">
        <v>35</v>
      </c>
      <c r="F5" s="17" t="s">
        <v>36</v>
      </c>
      <c r="G5" s="17" t="s">
        <v>37</v>
      </c>
      <c r="H5" s="17" t="s">
        <v>38</v>
      </c>
    </row>
    <row r="6" spans="1:8" x14ac:dyDescent="0.25">
      <c r="A6" s="33">
        <v>1</v>
      </c>
      <c r="B6" s="34" t="s">
        <v>39</v>
      </c>
      <c r="C6" s="33">
        <v>30779.43</v>
      </c>
      <c r="D6" s="33">
        <v>29972.229999999996</v>
      </c>
      <c r="E6" s="33">
        <v>1849.54</v>
      </c>
      <c r="F6" s="33">
        <v>1075.6499999999999</v>
      </c>
      <c r="G6" s="33">
        <v>1231.81</v>
      </c>
      <c r="H6" s="35">
        <f>SUM(C6:G6)</f>
        <v>64908.659999999996</v>
      </c>
    </row>
    <row r="7" spans="1:8" x14ac:dyDescent="0.25">
      <c r="A7" s="33"/>
      <c r="B7" s="34"/>
      <c r="C7" s="33"/>
      <c r="D7" s="33"/>
      <c r="E7" s="33"/>
      <c r="F7" s="33"/>
      <c r="G7" s="33"/>
      <c r="H7" s="35"/>
    </row>
    <row r="8" spans="1:8" x14ac:dyDescent="0.25">
      <c r="A8" s="33">
        <v>2</v>
      </c>
      <c r="B8" s="34" t="s">
        <v>40</v>
      </c>
      <c r="C8" s="33">
        <v>152.12</v>
      </c>
      <c r="D8" s="33">
        <v>523.72</v>
      </c>
      <c r="E8" s="33">
        <v>146.93</v>
      </c>
      <c r="F8" s="33">
        <v>32.1</v>
      </c>
      <c r="G8" s="33">
        <v>0</v>
      </c>
      <c r="H8" s="35">
        <f>SUM(C8:G8)</f>
        <v>854.87</v>
      </c>
    </row>
    <row r="9" spans="1:8" x14ac:dyDescent="0.25">
      <c r="A9" s="33"/>
      <c r="B9" s="34"/>
      <c r="C9" s="33"/>
      <c r="D9" s="33"/>
      <c r="E9" s="33"/>
      <c r="F9" s="33"/>
      <c r="G9" s="33"/>
      <c r="H9" s="35"/>
    </row>
    <row r="10" spans="1:8" x14ac:dyDescent="0.25">
      <c r="A10" s="33">
        <v>3</v>
      </c>
      <c r="B10" s="34" t="s">
        <v>41</v>
      </c>
      <c r="C10" s="33">
        <v>715.22</v>
      </c>
      <c r="D10" s="33">
        <v>104.28999999999999</v>
      </c>
      <c r="E10" s="33">
        <v>38.54</v>
      </c>
      <c r="F10" s="33">
        <v>20.420000000000002</v>
      </c>
      <c r="G10" s="33">
        <v>0</v>
      </c>
      <c r="H10" s="35">
        <f>SUM(C10:G10)</f>
        <v>878.46999999999991</v>
      </c>
    </row>
    <row r="11" spans="1:8" x14ac:dyDescent="0.25">
      <c r="A11" s="33"/>
      <c r="B11" s="34"/>
      <c r="C11" s="33"/>
      <c r="D11" s="33"/>
      <c r="E11" s="33"/>
      <c r="F11" s="33"/>
      <c r="G11" s="33"/>
      <c r="H11" s="35"/>
    </row>
    <row r="12" spans="1:8" x14ac:dyDescent="0.25">
      <c r="A12" s="33">
        <v>4</v>
      </c>
      <c r="B12" s="34" t="s">
        <v>42</v>
      </c>
      <c r="C12" s="33">
        <v>828.23</v>
      </c>
      <c r="D12" s="33">
        <v>850.28</v>
      </c>
      <c r="E12" s="33">
        <v>142.82</v>
      </c>
      <c r="F12" s="33">
        <v>0</v>
      </c>
      <c r="G12" s="33">
        <v>0</v>
      </c>
      <c r="H12" s="35">
        <f>SUM(C12:G12)</f>
        <v>1821.33</v>
      </c>
    </row>
    <row r="13" spans="1:8" x14ac:dyDescent="0.25">
      <c r="A13" s="33"/>
      <c r="B13" s="34"/>
      <c r="C13" s="33"/>
      <c r="D13" s="33"/>
      <c r="E13" s="33"/>
      <c r="F13" s="33"/>
      <c r="G13" s="33"/>
      <c r="H13" s="35"/>
    </row>
    <row r="14" spans="1:8" x14ac:dyDescent="0.25">
      <c r="A14" s="33">
        <v>5</v>
      </c>
      <c r="B14" s="34" t="s">
        <v>43</v>
      </c>
      <c r="C14" s="33">
        <v>10.199999999999999</v>
      </c>
      <c r="D14" s="33">
        <v>16.36</v>
      </c>
      <c r="E14" s="33">
        <v>22.06</v>
      </c>
      <c r="F14" s="33">
        <v>0.13</v>
      </c>
      <c r="G14" s="33">
        <v>0</v>
      </c>
      <c r="H14" s="35">
        <f>SUM(C14:G14)</f>
        <v>48.75</v>
      </c>
    </row>
    <row r="15" spans="1:8" x14ac:dyDescent="0.25">
      <c r="A15" s="33"/>
      <c r="B15" s="34"/>
      <c r="C15" s="33"/>
      <c r="D15" s="33"/>
      <c r="E15" s="33"/>
      <c r="F15" s="33"/>
      <c r="G15" s="33"/>
      <c r="H15" s="35"/>
    </row>
    <row r="16" spans="1:8" x14ac:dyDescent="0.25">
      <c r="A16" s="33">
        <v>6</v>
      </c>
      <c r="B16" s="34" t="s">
        <v>43</v>
      </c>
      <c r="C16" s="33">
        <v>28.74</v>
      </c>
      <c r="D16" s="33">
        <v>24.32</v>
      </c>
      <c r="E16" s="33">
        <v>2.19</v>
      </c>
      <c r="F16" s="33">
        <v>0.51</v>
      </c>
      <c r="G16" s="33">
        <v>0</v>
      </c>
      <c r="H16" s="35">
        <f>SUM(C16:G16)</f>
        <v>55.76</v>
      </c>
    </row>
    <row r="17" spans="1:8" x14ac:dyDescent="0.25">
      <c r="A17" s="33"/>
      <c r="B17" s="34"/>
      <c r="C17" s="33"/>
      <c r="D17" s="33"/>
      <c r="E17" s="33"/>
      <c r="F17" s="33"/>
      <c r="G17" s="33"/>
      <c r="H17" s="35"/>
    </row>
    <row r="18" spans="1:8" x14ac:dyDescent="0.25">
      <c r="A18" s="33"/>
      <c r="B18" s="36" t="s">
        <v>38</v>
      </c>
      <c r="C18" s="35">
        <f>SUM(C6:C17)</f>
        <v>32513.940000000002</v>
      </c>
      <c r="D18" s="35">
        <f t="shared" ref="D18:H18" si="0">SUM(D6:D17)</f>
        <v>31491.199999999997</v>
      </c>
      <c r="E18" s="35">
        <f t="shared" si="0"/>
        <v>2202.08</v>
      </c>
      <c r="F18" s="35">
        <f t="shared" si="0"/>
        <v>1128.81</v>
      </c>
      <c r="G18" s="35">
        <f t="shared" si="0"/>
        <v>1231.81</v>
      </c>
      <c r="H18" s="35">
        <f t="shared" si="0"/>
        <v>68567.839999999997</v>
      </c>
    </row>
    <row r="19" spans="1:8" x14ac:dyDescent="0.25">
      <c r="A19" s="33">
        <v>7</v>
      </c>
      <c r="B19" s="34"/>
      <c r="C19" s="37"/>
      <c r="D19" s="33"/>
      <c r="E19" s="33"/>
      <c r="F19" s="33"/>
      <c r="G19" s="33"/>
      <c r="H19" s="38"/>
    </row>
    <row r="20" spans="1:8" x14ac:dyDescent="0.25">
      <c r="B20" s="104" t="s">
        <v>44</v>
      </c>
      <c r="C20" s="105">
        <f>H18</f>
        <v>68567.839999999997</v>
      </c>
    </row>
    <row r="21" spans="1:8" x14ac:dyDescent="0.25">
      <c r="B21" s="36" t="s">
        <v>91</v>
      </c>
      <c r="C21" s="35">
        <f>H18-C18</f>
        <v>36053.899999999994</v>
      </c>
    </row>
    <row r="22" spans="1:8" x14ac:dyDescent="0.25">
      <c r="B22" s="36" t="s">
        <v>45</v>
      </c>
      <c r="C22" s="35">
        <f>C21+C20</f>
        <v>104621.73999999999</v>
      </c>
      <c r="D22" s="40"/>
    </row>
    <row r="25" spans="1:8" x14ac:dyDescent="0.25">
      <c r="A25" s="106" t="s">
        <v>110</v>
      </c>
      <c r="B25" s="107" t="s">
        <v>111</v>
      </c>
    </row>
    <row r="26" spans="1:8" x14ac:dyDescent="0.25">
      <c r="A26" s="23" t="s">
        <v>112</v>
      </c>
      <c r="B26" s="23" t="s">
        <v>113</v>
      </c>
    </row>
    <row r="27" spans="1:8" x14ac:dyDescent="0.25">
      <c r="A27" s="23" t="s">
        <v>112</v>
      </c>
      <c r="B27" s="23" t="s">
        <v>114</v>
      </c>
    </row>
    <row r="28" spans="1:8" x14ac:dyDescent="0.25">
      <c r="A28" s="23" t="s">
        <v>115</v>
      </c>
      <c r="B28" s="23" t="s">
        <v>116</v>
      </c>
    </row>
    <row r="29" spans="1:8" x14ac:dyDescent="0.25">
      <c r="A29" s="23" t="s">
        <v>115</v>
      </c>
      <c r="B29" s="23" t="s">
        <v>117</v>
      </c>
    </row>
    <row r="30" spans="1:8" x14ac:dyDescent="0.25">
      <c r="A30" s="23" t="s">
        <v>115</v>
      </c>
      <c r="B30" s="23" t="s">
        <v>118</v>
      </c>
    </row>
    <row r="31" spans="1:8" x14ac:dyDescent="0.25">
      <c r="A31" s="23" t="s">
        <v>115</v>
      </c>
      <c r="B31" s="23" t="s">
        <v>119</v>
      </c>
    </row>
    <row r="32" spans="1:8" x14ac:dyDescent="0.25">
      <c r="A32" s="23" t="s">
        <v>115</v>
      </c>
      <c r="B32" s="23" t="s">
        <v>120</v>
      </c>
    </row>
    <row r="33" spans="1:2" x14ac:dyDescent="0.25">
      <c r="A33" s="23" t="s">
        <v>115</v>
      </c>
      <c r="B33" s="23" t="s">
        <v>121</v>
      </c>
    </row>
    <row r="34" spans="1:2" x14ac:dyDescent="0.25">
      <c r="A34" s="23" t="s">
        <v>115</v>
      </c>
      <c r="B34" s="23" t="s">
        <v>122</v>
      </c>
    </row>
    <row r="35" spans="1:2" x14ac:dyDescent="0.25">
      <c r="A35" s="23" t="s">
        <v>123</v>
      </c>
      <c r="B35" s="23" t="s">
        <v>124</v>
      </c>
    </row>
  </sheetData>
  <mergeCells count="3">
    <mergeCell ref="A1:H1"/>
    <mergeCell ref="A2:H2"/>
    <mergeCell ref="A3:H3"/>
  </mergeCells>
  <pageMargins left="0.7" right="0.7" top="0.75" bottom="0.75" header="0.3" footer="0.3"/>
  <pageSetup scale="6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C6B1B-00C9-4B67-91C5-FA04A5D2B924}">
  <dimension ref="A1:I21"/>
  <sheetViews>
    <sheetView topLeftCell="A3" zoomScaleNormal="100" workbookViewId="0">
      <selection activeCell="C14" sqref="C14"/>
    </sheetView>
  </sheetViews>
  <sheetFormatPr defaultRowHeight="12.75" x14ac:dyDescent="0.2"/>
  <cols>
    <col min="1" max="1" width="9.33203125" style="23"/>
    <col min="2" max="2" width="24" style="23" bestFit="1" customWidth="1"/>
    <col min="3" max="3" width="29.5" style="23" bestFit="1" customWidth="1"/>
    <col min="4" max="4" width="22" style="23" bestFit="1" customWidth="1"/>
    <col min="5" max="257" width="9.33203125" style="23"/>
    <col min="258" max="258" width="24" style="23" bestFit="1" customWidth="1"/>
    <col min="259" max="259" width="29.5" style="23" bestFit="1" customWidth="1"/>
    <col min="260" max="260" width="22" style="23" bestFit="1" customWidth="1"/>
    <col min="261" max="513" width="9.33203125" style="23"/>
    <col min="514" max="514" width="24" style="23" bestFit="1" customWidth="1"/>
    <col min="515" max="515" width="29.5" style="23" bestFit="1" customWidth="1"/>
    <col min="516" max="516" width="22" style="23" bestFit="1" customWidth="1"/>
    <col min="517" max="769" width="9.33203125" style="23"/>
    <col min="770" max="770" width="24" style="23" bestFit="1" customWidth="1"/>
    <col min="771" max="771" width="29.5" style="23" bestFit="1" customWidth="1"/>
    <col min="772" max="772" width="22" style="23" bestFit="1" customWidth="1"/>
    <col min="773" max="1025" width="9.33203125" style="23"/>
    <col min="1026" max="1026" width="24" style="23" bestFit="1" customWidth="1"/>
    <col min="1027" max="1027" width="29.5" style="23" bestFit="1" customWidth="1"/>
    <col min="1028" max="1028" width="22" style="23" bestFit="1" customWidth="1"/>
    <col min="1029" max="1281" width="9.33203125" style="23"/>
    <col min="1282" max="1282" width="24" style="23" bestFit="1" customWidth="1"/>
    <col min="1283" max="1283" width="29.5" style="23" bestFit="1" customWidth="1"/>
    <col min="1284" max="1284" width="22" style="23" bestFit="1" customWidth="1"/>
    <col min="1285" max="1537" width="9.33203125" style="23"/>
    <col min="1538" max="1538" width="24" style="23" bestFit="1" customWidth="1"/>
    <col min="1539" max="1539" width="29.5" style="23" bestFit="1" customWidth="1"/>
    <col min="1540" max="1540" width="22" style="23" bestFit="1" customWidth="1"/>
    <col min="1541" max="1793" width="9.33203125" style="23"/>
    <col min="1794" max="1794" width="24" style="23" bestFit="1" customWidth="1"/>
    <col min="1795" max="1795" width="29.5" style="23" bestFit="1" customWidth="1"/>
    <col min="1796" max="1796" width="22" style="23" bestFit="1" customWidth="1"/>
    <col min="1797" max="2049" width="9.33203125" style="23"/>
    <col min="2050" max="2050" width="24" style="23" bestFit="1" customWidth="1"/>
    <col min="2051" max="2051" width="29.5" style="23" bestFit="1" customWidth="1"/>
    <col min="2052" max="2052" width="22" style="23" bestFit="1" customWidth="1"/>
    <col min="2053" max="2305" width="9.33203125" style="23"/>
    <col min="2306" max="2306" width="24" style="23" bestFit="1" customWidth="1"/>
    <col min="2307" max="2307" width="29.5" style="23" bestFit="1" customWidth="1"/>
    <col min="2308" max="2308" width="22" style="23" bestFit="1" customWidth="1"/>
    <col min="2309" max="2561" width="9.33203125" style="23"/>
    <col min="2562" max="2562" width="24" style="23" bestFit="1" customWidth="1"/>
    <col min="2563" max="2563" width="29.5" style="23" bestFit="1" customWidth="1"/>
    <col min="2564" max="2564" width="22" style="23" bestFit="1" customWidth="1"/>
    <col min="2565" max="2817" width="9.33203125" style="23"/>
    <col min="2818" max="2818" width="24" style="23" bestFit="1" customWidth="1"/>
    <col min="2819" max="2819" width="29.5" style="23" bestFit="1" customWidth="1"/>
    <col min="2820" max="2820" width="22" style="23" bestFit="1" customWidth="1"/>
    <col min="2821" max="3073" width="9.33203125" style="23"/>
    <col min="3074" max="3074" width="24" style="23" bestFit="1" customWidth="1"/>
    <col min="3075" max="3075" width="29.5" style="23" bestFit="1" customWidth="1"/>
    <col min="3076" max="3076" width="22" style="23" bestFit="1" customWidth="1"/>
    <col min="3077" max="3329" width="9.33203125" style="23"/>
    <col min="3330" max="3330" width="24" style="23" bestFit="1" customWidth="1"/>
    <col min="3331" max="3331" width="29.5" style="23" bestFit="1" customWidth="1"/>
    <col min="3332" max="3332" width="22" style="23" bestFit="1" customWidth="1"/>
    <col min="3333" max="3585" width="9.33203125" style="23"/>
    <col min="3586" max="3586" width="24" style="23" bestFit="1" customWidth="1"/>
    <col min="3587" max="3587" width="29.5" style="23" bestFit="1" customWidth="1"/>
    <col min="3588" max="3588" width="22" style="23" bestFit="1" customWidth="1"/>
    <col min="3589" max="3841" width="9.33203125" style="23"/>
    <col min="3842" max="3842" width="24" style="23" bestFit="1" customWidth="1"/>
    <col min="3843" max="3843" width="29.5" style="23" bestFit="1" customWidth="1"/>
    <col min="3844" max="3844" width="22" style="23" bestFit="1" customWidth="1"/>
    <col min="3845" max="4097" width="9.33203125" style="23"/>
    <col min="4098" max="4098" width="24" style="23" bestFit="1" customWidth="1"/>
    <col min="4099" max="4099" width="29.5" style="23" bestFit="1" customWidth="1"/>
    <col min="4100" max="4100" width="22" style="23" bestFit="1" customWidth="1"/>
    <col min="4101" max="4353" width="9.33203125" style="23"/>
    <col min="4354" max="4354" width="24" style="23" bestFit="1" customWidth="1"/>
    <col min="4355" max="4355" width="29.5" style="23" bestFit="1" customWidth="1"/>
    <col min="4356" max="4356" width="22" style="23" bestFit="1" customWidth="1"/>
    <col min="4357" max="4609" width="9.33203125" style="23"/>
    <col min="4610" max="4610" width="24" style="23" bestFit="1" customWidth="1"/>
    <col min="4611" max="4611" width="29.5" style="23" bestFit="1" customWidth="1"/>
    <col min="4612" max="4612" width="22" style="23" bestFit="1" customWidth="1"/>
    <col min="4613" max="4865" width="9.33203125" style="23"/>
    <col min="4866" max="4866" width="24" style="23" bestFit="1" customWidth="1"/>
    <col min="4867" max="4867" width="29.5" style="23" bestFit="1" customWidth="1"/>
    <col min="4868" max="4868" width="22" style="23" bestFit="1" customWidth="1"/>
    <col min="4869" max="5121" width="9.33203125" style="23"/>
    <col min="5122" max="5122" width="24" style="23" bestFit="1" customWidth="1"/>
    <col min="5123" max="5123" width="29.5" style="23" bestFit="1" customWidth="1"/>
    <col min="5124" max="5124" width="22" style="23" bestFit="1" customWidth="1"/>
    <col min="5125" max="5377" width="9.33203125" style="23"/>
    <col min="5378" max="5378" width="24" style="23" bestFit="1" customWidth="1"/>
    <col min="5379" max="5379" width="29.5" style="23" bestFit="1" customWidth="1"/>
    <col min="5380" max="5380" width="22" style="23" bestFit="1" customWidth="1"/>
    <col min="5381" max="5633" width="9.33203125" style="23"/>
    <col min="5634" max="5634" width="24" style="23" bestFit="1" customWidth="1"/>
    <col min="5635" max="5635" width="29.5" style="23" bestFit="1" customWidth="1"/>
    <col min="5636" max="5636" width="22" style="23" bestFit="1" customWidth="1"/>
    <col min="5637" max="5889" width="9.33203125" style="23"/>
    <col min="5890" max="5890" width="24" style="23" bestFit="1" customWidth="1"/>
    <col min="5891" max="5891" width="29.5" style="23" bestFit="1" customWidth="1"/>
    <col min="5892" max="5892" width="22" style="23" bestFit="1" customWidth="1"/>
    <col min="5893" max="6145" width="9.33203125" style="23"/>
    <col min="6146" max="6146" width="24" style="23" bestFit="1" customWidth="1"/>
    <col min="6147" max="6147" width="29.5" style="23" bestFit="1" customWidth="1"/>
    <col min="6148" max="6148" width="22" style="23" bestFit="1" customWidth="1"/>
    <col min="6149" max="6401" width="9.33203125" style="23"/>
    <col min="6402" max="6402" width="24" style="23" bestFit="1" customWidth="1"/>
    <col min="6403" max="6403" width="29.5" style="23" bestFit="1" customWidth="1"/>
    <col min="6404" max="6404" width="22" style="23" bestFit="1" customWidth="1"/>
    <col min="6405" max="6657" width="9.33203125" style="23"/>
    <col min="6658" max="6658" width="24" style="23" bestFit="1" customWidth="1"/>
    <col min="6659" max="6659" width="29.5" style="23" bestFit="1" customWidth="1"/>
    <col min="6660" max="6660" width="22" style="23" bestFit="1" customWidth="1"/>
    <col min="6661" max="6913" width="9.33203125" style="23"/>
    <col min="6914" max="6914" width="24" style="23" bestFit="1" customWidth="1"/>
    <col min="6915" max="6915" width="29.5" style="23" bestFit="1" customWidth="1"/>
    <col min="6916" max="6916" width="22" style="23" bestFit="1" customWidth="1"/>
    <col min="6917" max="7169" width="9.33203125" style="23"/>
    <col min="7170" max="7170" width="24" style="23" bestFit="1" customWidth="1"/>
    <col min="7171" max="7171" width="29.5" style="23" bestFit="1" customWidth="1"/>
    <col min="7172" max="7172" width="22" style="23" bestFit="1" customWidth="1"/>
    <col min="7173" max="7425" width="9.33203125" style="23"/>
    <col min="7426" max="7426" width="24" style="23" bestFit="1" customWidth="1"/>
    <col min="7427" max="7427" width="29.5" style="23" bestFit="1" customWidth="1"/>
    <col min="7428" max="7428" width="22" style="23" bestFit="1" customWidth="1"/>
    <col min="7429" max="7681" width="9.33203125" style="23"/>
    <col min="7682" max="7682" width="24" style="23" bestFit="1" customWidth="1"/>
    <col min="7683" max="7683" width="29.5" style="23" bestFit="1" customWidth="1"/>
    <col min="7684" max="7684" width="22" style="23" bestFit="1" customWidth="1"/>
    <col min="7685" max="7937" width="9.33203125" style="23"/>
    <col min="7938" max="7938" width="24" style="23" bestFit="1" customWidth="1"/>
    <col min="7939" max="7939" width="29.5" style="23" bestFit="1" customWidth="1"/>
    <col min="7940" max="7940" width="22" style="23" bestFit="1" customWidth="1"/>
    <col min="7941" max="8193" width="9.33203125" style="23"/>
    <col min="8194" max="8194" width="24" style="23" bestFit="1" customWidth="1"/>
    <col min="8195" max="8195" width="29.5" style="23" bestFit="1" customWidth="1"/>
    <col min="8196" max="8196" width="22" style="23" bestFit="1" customWidth="1"/>
    <col min="8197" max="8449" width="9.33203125" style="23"/>
    <col min="8450" max="8450" width="24" style="23" bestFit="1" customWidth="1"/>
    <col min="8451" max="8451" width="29.5" style="23" bestFit="1" customWidth="1"/>
    <col min="8452" max="8452" width="22" style="23" bestFit="1" customWidth="1"/>
    <col min="8453" max="8705" width="9.33203125" style="23"/>
    <col min="8706" max="8706" width="24" style="23" bestFit="1" customWidth="1"/>
    <col min="8707" max="8707" width="29.5" style="23" bestFit="1" customWidth="1"/>
    <col min="8708" max="8708" width="22" style="23" bestFit="1" customWidth="1"/>
    <col min="8709" max="8961" width="9.33203125" style="23"/>
    <col min="8962" max="8962" width="24" style="23" bestFit="1" customWidth="1"/>
    <col min="8963" max="8963" width="29.5" style="23" bestFit="1" customWidth="1"/>
    <col min="8964" max="8964" width="22" style="23" bestFit="1" customWidth="1"/>
    <col min="8965" max="9217" width="9.33203125" style="23"/>
    <col min="9218" max="9218" width="24" style="23" bestFit="1" customWidth="1"/>
    <col min="9219" max="9219" width="29.5" style="23" bestFit="1" customWidth="1"/>
    <col min="9220" max="9220" width="22" style="23" bestFit="1" customWidth="1"/>
    <col min="9221" max="9473" width="9.33203125" style="23"/>
    <col min="9474" max="9474" width="24" style="23" bestFit="1" customWidth="1"/>
    <col min="9475" max="9475" width="29.5" style="23" bestFit="1" customWidth="1"/>
    <col min="9476" max="9476" width="22" style="23" bestFit="1" customWidth="1"/>
    <col min="9477" max="9729" width="9.33203125" style="23"/>
    <col min="9730" max="9730" width="24" style="23" bestFit="1" customWidth="1"/>
    <col min="9731" max="9731" width="29.5" style="23" bestFit="1" customWidth="1"/>
    <col min="9732" max="9732" width="22" style="23" bestFit="1" customWidth="1"/>
    <col min="9733" max="9985" width="9.33203125" style="23"/>
    <col min="9986" max="9986" width="24" style="23" bestFit="1" customWidth="1"/>
    <col min="9987" max="9987" width="29.5" style="23" bestFit="1" customWidth="1"/>
    <col min="9988" max="9988" width="22" style="23" bestFit="1" customWidth="1"/>
    <col min="9989" max="10241" width="9.33203125" style="23"/>
    <col min="10242" max="10242" width="24" style="23" bestFit="1" customWidth="1"/>
    <col min="10243" max="10243" width="29.5" style="23" bestFit="1" customWidth="1"/>
    <col min="10244" max="10244" width="22" style="23" bestFit="1" customWidth="1"/>
    <col min="10245" max="10497" width="9.33203125" style="23"/>
    <col min="10498" max="10498" width="24" style="23" bestFit="1" customWidth="1"/>
    <col min="10499" max="10499" width="29.5" style="23" bestFit="1" customWidth="1"/>
    <col min="10500" max="10500" width="22" style="23" bestFit="1" customWidth="1"/>
    <col min="10501" max="10753" width="9.33203125" style="23"/>
    <col min="10754" max="10754" width="24" style="23" bestFit="1" customWidth="1"/>
    <col min="10755" max="10755" width="29.5" style="23" bestFit="1" customWidth="1"/>
    <col min="10756" max="10756" width="22" style="23" bestFit="1" customWidth="1"/>
    <col min="10757" max="11009" width="9.33203125" style="23"/>
    <col min="11010" max="11010" width="24" style="23" bestFit="1" customWidth="1"/>
    <col min="11011" max="11011" width="29.5" style="23" bestFit="1" customWidth="1"/>
    <col min="11012" max="11012" width="22" style="23" bestFit="1" customWidth="1"/>
    <col min="11013" max="11265" width="9.33203125" style="23"/>
    <col min="11266" max="11266" width="24" style="23" bestFit="1" customWidth="1"/>
    <col min="11267" max="11267" width="29.5" style="23" bestFit="1" customWidth="1"/>
    <col min="11268" max="11268" width="22" style="23" bestFit="1" customWidth="1"/>
    <col min="11269" max="11521" width="9.33203125" style="23"/>
    <col min="11522" max="11522" width="24" style="23" bestFit="1" customWidth="1"/>
    <col min="11523" max="11523" width="29.5" style="23" bestFit="1" customWidth="1"/>
    <col min="11524" max="11524" width="22" style="23" bestFit="1" customWidth="1"/>
    <col min="11525" max="11777" width="9.33203125" style="23"/>
    <col min="11778" max="11778" width="24" style="23" bestFit="1" customWidth="1"/>
    <col min="11779" max="11779" width="29.5" style="23" bestFit="1" customWidth="1"/>
    <col min="11780" max="11780" width="22" style="23" bestFit="1" customWidth="1"/>
    <col min="11781" max="12033" width="9.33203125" style="23"/>
    <col min="12034" max="12034" width="24" style="23" bestFit="1" customWidth="1"/>
    <col min="12035" max="12035" width="29.5" style="23" bestFit="1" customWidth="1"/>
    <col min="12036" max="12036" width="22" style="23" bestFit="1" customWidth="1"/>
    <col min="12037" max="12289" width="9.33203125" style="23"/>
    <col min="12290" max="12290" width="24" style="23" bestFit="1" customWidth="1"/>
    <col min="12291" max="12291" width="29.5" style="23" bestFit="1" customWidth="1"/>
    <col min="12292" max="12292" width="22" style="23" bestFit="1" customWidth="1"/>
    <col min="12293" max="12545" width="9.33203125" style="23"/>
    <col min="12546" max="12546" width="24" style="23" bestFit="1" customWidth="1"/>
    <col min="12547" max="12547" width="29.5" style="23" bestFit="1" customWidth="1"/>
    <col min="12548" max="12548" width="22" style="23" bestFit="1" customWidth="1"/>
    <col min="12549" max="12801" width="9.33203125" style="23"/>
    <col min="12802" max="12802" width="24" style="23" bestFit="1" customWidth="1"/>
    <col min="12803" max="12803" width="29.5" style="23" bestFit="1" customWidth="1"/>
    <col min="12804" max="12804" width="22" style="23" bestFit="1" customWidth="1"/>
    <col min="12805" max="13057" width="9.33203125" style="23"/>
    <col min="13058" max="13058" width="24" style="23" bestFit="1" customWidth="1"/>
    <col min="13059" max="13059" width="29.5" style="23" bestFit="1" customWidth="1"/>
    <col min="13060" max="13060" width="22" style="23" bestFit="1" customWidth="1"/>
    <col min="13061" max="13313" width="9.33203125" style="23"/>
    <col min="13314" max="13314" width="24" style="23" bestFit="1" customWidth="1"/>
    <col min="13315" max="13315" width="29.5" style="23" bestFit="1" customWidth="1"/>
    <col min="13316" max="13316" width="22" style="23" bestFit="1" customWidth="1"/>
    <col min="13317" max="13569" width="9.33203125" style="23"/>
    <col min="13570" max="13570" width="24" style="23" bestFit="1" customWidth="1"/>
    <col min="13571" max="13571" width="29.5" style="23" bestFit="1" customWidth="1"/>
    <col min="13572" max="13572" width="22" style="23" bestFit="1" customWidth="1"/>
    <col min="13573" max="13825" width="9.33203125" style="23"/>
    <col min="13826" max="13826" width="24" style="23" bestFit="1" customWidth="1"/>
    <col min="13827" max="13827" width="29.5" style="23" bestFit="1" customWidth="1"/>
    <col min="13828" max="13828" width="22" style="23" bestFit="1" customWidth="1"/>
    <col min="13829" max="14081" width="9.33203125" style="23"/>
    <col min="14082" max="14082" width="24" style="23" bestFit="1" customWidth="1"/>
    <col min="14083" max="14083" width="29.5" style="23" bestFit="1" customWidth="1"/>
    <col min="14084" max="14084" width="22" style="23" bestFit="1" customWidth="1"/>
    <col min="14085" max="14337" width="9.33203125" style="23"/>
    <col min="14338" max="14338" width="24" style="23" bestFit="1" customWidth="1"/>
    <col min="14339" max="14339" width="29.5" style="23" bestFit="1" customWidth="1"/>
    <col min="14340" max="14340" width="22" style="23" bestFit="1" customWidth="1"/>
    <col min="14341" max="14593" width="9.33203125" style="23"/>
    <col min="14594" max="14594" width="24" style="23" bestFit="1" customWidth="1"/>
    <col min="14595" max="14595" width="29.5" style="23" bestFit="1" customWidth="1"/>
    <col min="14596" max="14596" width="22" style="23" bestFit="1" customWidth="1"/>
    <col min="14597" max="14849" width="9.33203125" style="23"/>
    <col min="14850" max="14850" width="24" style="23" bestFit="1" customWidth="1"/>
    <col min="14851" max="14851" width="29.5" style="23" bestFit="1" customWidth="1"/>
    <col min="14852" max="14852" width="22" style="23" bestFit="1" customWidth="1"/>
    <col min="14853" max="15105" width="9.33203125" style="23"/>
    <col min="15106" max="15106" width="24" style="23" bestFit="1" customWidth="1"/>
    <col min="15107" max="15107" width="29.5" style="23" bestFit="1" customWidth="1"/>
    <col min="15108" max="15108" width="22" style="23" bestFit="1" customWidth="1"/>
    <col min="15109" max="15361" width="9.33203125" style="23"/>
    <col min="15362" max="15362" width="24" style="23" bestFit="1" customWidth="1"/>
    <col min="15363" max="15363" width="29.5" style="23" bestFit="1" customWidth="1"/>
    <col min="15364" max="15364" width="22" style="23" bestFit="1" customWidth="1"/>
    <col min="15365" max="15617" width="9.33203125" style="23"/>
    <col min="15618" max="15618" width="24" style="23" bestFit="1" customWidth="1"/>
    <col min="15619" max="15619" width="29.5" style="23" bestFit="1" customWidth="1"/>
    <col min="15620" max="15620" width="22" style="23" bestFit="1" customWidth="1"/>
    <col min="15621" max="15873" width="9.33203125" style="23"/>
    <col min="15874" max="15874" width="24" style="23" bestFit="1" customWidth="1"/>
    <col min="15875" max="15875" width="29.5" style="23" bestFit="1" customWidth="1"/>
    <col min="15876" max="15876" width="22" style="23" bestFit="1" customWidth="1"/>
    <col min="15877" max="16129" width="9.33203125" style="23"/>
    <col min="16130" max="16130" width="24" style="23" bestFit="1" customWidth="1"/>
    <col min="16131" max="16131" width="29.5" style="23" bestFit="1" customWidth="1"/>
    <col min="16132" max="16132" width="22" style="23" bestFit="1" customWidth="1"/>
    <col min="16133" max="16384" width="9.33203125" style="23"/>
  </cols>
  <sheetData>
    <row r="1" spans="1:9" ht="18.75" x14ac:dyDescent="0.3">
      <c r="A1" s="118" t="s">
        <v>48</v>
      </c>
      <c r="B1" s="118"/>
      <c r="C1" s="118"/>
      <c r="D1" s="118"/>
    </row>
    <row r="2" spans="1:9" ht="18.75" x14ac:dyDescent="0.3">
      <c r="A2" s="118" t="s">
        <v>49</v>
      </c>
      <c r="B2" s="118"/>
      <c r="C2" s="118"/>
      <c r="D2" s="118"/>
    </row>
    <row r="3" spans="1:9" ht="15" x14ac:dyDescent="0.25">
      <c r="A3" s="42"/>
      <c r="B3" s="42"/>
      <c r="C3" s="42"/>
    </row>
    <row r="4" spans="1:9" ht="15" x14ac:dyDescent="0.25">
      <c r="A4" s="43" t="s">
        <v>50</v>
      </c>
      <c r="B4" s="43"/>
      <c r="C4" s="43"/>
    </row>
    <row r="5" spans="1:9" ht="15" x14ac:dyDescent="0.25">
      <c r="A5" s="44" t="s">
        <v>98</v>
      </c>
      <c r="B5" s="44"/>
      <c r="C5" s="44"/>
      <c r="D5" s="23" t="s">
        <v>51</v>
      </c>
    </row>
    <row r="6" spans="1:9" ht="15" x14ac:dyDescent="0.25">
      <c r="A6" s="45" t="s">
        <v>52</v>
      </c>
      <c r="B6" s="46" t="s">
        <v>53</v>
      </c>
      <c r="C6" s="47" t="s">
        <v>54</v>
      </c>
      <c r="D6" s="47" t="s">
        <v>54</v>
      </c>
      <c r="I6" s="48"/>
    </row>
    <row r="7" spans="1:9" ht="15" x14ac:dyDescent="0.25">
      <c r="A7" s="49" t="s">
        <v>55</v>
      </c>
      <c r="B7" s="50"/>
      <c r="C7" s="47" t="s">
        <v>56</v>
      </c>
      <c r="D7" s="51" t="s">
        <v>57</v>
      </c>
    </row>
    <row r="8" spans="1:9" ht="15" x14ac:dyDescent="0.25">
      <c r="A8" s="52"/>
      <c r="B8" s="53"/>
      <c r="C8" s="53"/>
      <c r="D8" s="24"/>
      <c r="I8" s="54"/>
    </row>
    <row r="9" spans="1:9" ht="15" x14ac:dyDescent="0.25">
      <c r="A9" s="52">
        <v>1</v>
      </c>
      <c r="B9" s="53" t="s">
        <v>58</v>
      </c>
      <c r="C9" s="55">
        <f>544302538.77+9128043</f>
        <v>553430581.76999998</v>
      </c>
      <c r="D9" s="56">
        <v>0</v>
      </c>
    </row>
    <row r="10" spans="1:9" ht="15" x14ac:dyDescent="0.25">
      <c r="A10" s="52"/>
      <c r="B10" s="53"/>
      <c r="C10" s="55"/>
      <c r="D10" s="56"/>
    </row>
    <row r="11" spans="1:9" ht="15" x14ac:dyDescent="0.25">
      <c r="A11" s="52">
        <v>2</v>
      </c>
      <c r="B11" s="53" t="s">
        <v>59</v>
      </c>
      <c r="C11" s="55">
        <f>220052768.89+21398085-1213279</f>
        <v>240237574.88999999</v>
      </c>
      <c r="D11" s="55">
        <f>220052768.89+21398085-1213279</f>
        <v>240237574.88999999</v>
      </c>
    </row>
    <row r="12" spans="1:9" ht="15" x14ac:dyDescent="0.25">
      <c r="A12" s="52"/>
      <c r="B12" s="53"/>
      <c r="C12" s="55"/>
      <c r="D12" s="55"/>
    </row>
    <row r="13" spans="1:9" ht="15" x14ac:dyDescent="0.25">
      <c r="A13" s="52">
        <v>3</v>
      </c>
      <c r="B13" s="53" t="s">
        <v>60</v>
      </c>
      <c r="C13" s="55">
        <f>57649840+5904433-38588</f>
        <v>63515685</v>
      </c>
      <c r="D13" s="55">
        <f>57649840+5904433-38588</f>
        <v>63515685</v>
      </c>
    </row>
    <row r="14" spans="1:9" ht="15" x14ac:dyDescent="0.25">
      <c r="A14" s="52"/>
      <c r="B14" s="53"/>
      <c r="C14" s="55">
        <v>0</v>
      </c>
      <c r="D14" s="55">
        <v>0</v>
      </c>
    </row>
    <row r="15" spans="1:9" ht="15" x14ac:dyDescent="0.25">
      <c r="A15" s="52">
        <v>4</v>
      </c>
      <c r="B15" s="53" t="s">
        <v>61</v>
      </c>
      <c r="C15" s="55">
        <f>14251804.09+32116</f>
        <v>14283920.09</v>
      </c>
      <c r="D15" s="55">
        <f>14251804.09+32116</f>
        <v>14283920.09</v>
      </c>
    </row>
    <row r="16" spans="1:9" ht="15" x14ac:dyDescent="0.25">
      <c r="A16" s="53"/>
      <c r="B16" s="53"/>
      <c r="C16" s="55"/>
      <c r="D16" s="56"/>
      <c r="I16" s="48"/>
    </row>
    <row r="17" spans="1:4" ht="15.75" thickBot="1" x14ac:dyDescent="0.3">
      <c r="A17" s="57"/>
      <c r="B17" s="57" t="s">
        <v>62</v>
      </c>
      <c r="C17" s="58">
        <f>SUM(C9:C16)</f>
        <v>871467761.75</v>
      </c>
      <c r="D17" s="59">
        <f>SUM(D8:D15)</f>
        <v>318037179.97999996</v>
      </c>
    </row>
    <row r="18" spans="1:4" ht="15.75" thickTop="1" x14ac:dyDescent="0.25">
      <c r="A18" s="44"/>
      <c r="B18" s="44"/>
      <c r="C18" s="60"/>
    </row>
    <row r="19" spans="1:4" ht="15" x14ac:dyDescent="0.25">
      <c r="A19" s="44"/>
      <c r="B19" s="44"/>
      <c r="C19" s="60"/>
    </row>
    <row r="21" spans="1:4" x14ac:dyDescent="0.2">
      <c r="C21" s="61"/>
    </row>
  </sheetData>
  <mergeCells count="2">
    <mergeCell ref="A1:D1"/>
    <mergeCell ref="A2:D2"/>
  </mergeCells>
  <printOptions horizontalCentered="1"/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D7F4-993B-4BDA-9FE4-625A85601914}">
  <dimension ref="A1:B12"/>
  <sheetViews>
    <sheetView zoomScaleNormal="100" workbookViewId="0">
      <selection activeCell="B9" sqref="B9"/>
    </sheetView>
  </sheetViews>
  <sheetFormatPr defaultRowHeight="12.75" x14ac:dyDescent="0.2"/>
  <cols>
    <col min="1" max="1" width="34" style="23" customWidth="1"/>
    <col min="2" max="2" width="36.33203125" style="23" customWidth="1"/>
    <col min="3" max="16384" width="9.33203125" style="23"/>
  </cols>
  <sheetData>
    <row r="1" spans="1:2" ht="18.75" x14ac:dyDescent="0.3">
      <c r="A1" s="119" t="s">
        <v>64</v>
      </c>
      <c r="B1" s="119"/>
    </row>
    <row r="2" spans="1:2" x14ac:dyDescent="0.2">
      <c r="A2" s="23" t="s">
        <v>99</v>
      </c>
    </row>
    <row r="3" spans="1:2" s="63" customFormat="1" ht="15.75" x14ac:dyDescent="0.2">
      <c r="A3" s="62" t="s">
        <v>17</v>
      </c>
      <c r="B3" s="62" t="s">
        <v>18</v>
      </c>
    </row>
    <row r="4" spans="1:2" x14ac:dyDescent="0.2">
      <c r="A4" s="24"/>
      <c r="B4" s="24"/>
    </row>
    <row r="5" spans="1:2" x14ac:dyDescent="0.2">
      <c r="A5" s="24" t="s">
        <v>65</v>
      </c>
      <c r="B5" s="64">
        <v>170000000</v>
      </c>
    </row>
    <row r="8" spans="1:2" s="65" customFormat="1" ht="15.75" x14ac:dyDescent="0.2">
      <c r="A8" s="62" t="s">
        <v>20</v>
      </c>
      <c r="B8" s="62" t="s">
        <v>21</v>
      </c>
    </row>
    <row r="9" spans="1:2" ht="25.5" x14ac:dyDescent="0.2">
      <c r="A9" s="1" t="s">
        <v>22</v>
      </c>
      <c r="B9" s="13" t="s">
        <v>23</v>
      </c>
    </row>
    <row r="10" spans="1:2" ht="38.25" x14ac:dyDescent="0.2">
      <c r="A10" s="1" t="s">
        <v>24</v>
      </c>
      <c r="B10" s="13" t="s">
        <v>23</v>
      </c>
    </row>
    <row r="11" spans="1:2" x14ac:dyDescent="0.2">
      <c r="A11" s="24" t="s">
        <v>25</v>
      </c>
      <c r="B11" s="13" t="s">
        <v>23</v>
      </c>
    </row>
    <row r="12" spans="1:2" ht="38.25" x14ac:dyDescent="0.2">
      <c r="A12" s="1" t="s">
        <v>26</v>
      </c>
      <c r="B12" s="13" t="s">
        <v>23</v>
      </c>
    </row>
  </sheetData>
  <mergeCells count="1">
    <mergeCell ref="A1:B1"/>
  </mergeCells>
  <printOptions horizontalCentered="1"/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A331-86AA-461F-BC55-EF3E23661576}">
  <dimension ref="A1:F27"/>
  <sheetViews>
    <sheetView topLeftCell="A6" zoomScaleNormal="100" workbookViewId="0">
      <selection activeCell="A3" sqref="A3:E3"/>
    </sheetView>
  </sheetViews>
  <sheetFormatPr defaultRowHeight="14.25" x14ac:dyDescent="0.2"/>
  <cols>
    <col min="1" max="1" width="38.6640625" style="67" customWidth="1"/>
    <col min="2" max="2" width="25.1640625" style="67" bestFit="1" customWidth="1"/>
    <col min="3" max="3" width="23.5" style="67" bestFit="1" customWidth="1"/>
    <col min="4" max="4" width="18" style="67" customWidth="1"/>
    <col min="5" max="5" width="19.83203125" style="67" customWidth="1"/>
    <col min="6" max="6" width="25.1640625" style="67" customWidth="1"/>
    <col min="7" max="7" width="9.33203125" style="67"/>
    <col min="8" max="8" width="19.33203125" style="67" bestFit="1" customWidth="1"/>
    <col min="9" max="9" width="14" style="67" bestFit="1" customWidth="1"/>
    <col min="10" max="11" width="9.33203125" style="67"/>
    <col min="12" max="12" width="14" style="67" bestFit="1" customWidth="1"/>
    <col min="13" max="249" width="9.33203125" style="67"/>
    <col min="250" max="250" width="38.6640625" style="67" customWidth="1"/>
    <col min="251" max="251" width="23.5" style="67" bestFit="1" customWidth="1"/>
    <col min="252" max="252" width="23" style="67" bestFit="1" customWidth="1"/>
    <col min="253" max="253" width="18" style="67" customWidth="1"/>
    <col min="254" max="254" width="15" style="67" bestFit="1" customWidth="1"/>
    <col min="255" max="255" width="24.83203125" style="67" bestFit="1" customWidth="1"/>
    <col min="256" max="256" width="24.1640625" style="67" bestFit="1" customWidth="1"/>
    <col min="257" max="257" width="23.6640625" style="67" bestFit="1" customWidth="1"/>
    <col min="258" max="258" width="21.5" style="67" bestFit="1" customWidth="1"/>
    <col min="259" max="259" width="15" style="67" bestFit="1" customWidth="1"/>
    <col min="260" max="261" width="23.6640625" style="67" bestFit="1" customWidth="1"/>
    <col min="262" max="262" width="24.1640625" style="67" bestFit="1" customWidth="1"/>
    <col min="263" max="263" width="9.33203125" style="67"/>
    <col min="264" max="264" width="19.33203125" style="67" bestFit="1" customWidth="1"/>
    <col min="265" max="265" width="14" style="67" bestFit="1" customWidth="1"/>
    <col min="266" max="267" width="9.33203125" style="67"/>
    <col min="268" max="268" width="14" style="67" bestFit="1" customWidth="1"/>
    <col min="269" max="505" width="9.33203125" style="67"/>
    <col min="506" max="506" width="38.6640625" style="67" customWidth="1"/>
    <col min="507" max="507" width="23.5" style="67" bestFit="1" customWidth="1"/>
    <col min="508" max="508" width="23" style="67" bestFit="1" customWidth="1"/>
    <col min="509" max="509" width="18" style="67" customWidth="1"/>
    <col min="510" max="510" width="15" style="67" bestFit="1" customWidth="1"/>
    <col min="511" max="511" width="24.83203125" style="67" bestFit="1" customWidth="1"/>
    <col min="512" max="512" width="24.1640625" style="67" bestFit="1" customWidth="1"/>
    <col min="513" max="513" width="23.6640625" style="67" bestFit="1" customWidth="1"/>
    <col min="514" max="514" width="21.5" style="67" bestFit="1" customWidth="1"/>
    <col min="515" max="515" width="15" style="67" bestFit="1" customWidth="1"/>
    <col min="516" max="517" width="23.6640625" style="67" bestFit="1" customWidth="1"/>
    <col min="518" max="518" width="24.1640625" style="67" bestFit="1" customWidth="1"/>
    <col min="519" max="519" width="9.33203125" style="67"/>
    <col min="520" max="520" width="19.33203125" style="67" bestFit="1" customWidth="1"/>
    <col min="521" max="521" width="14" style="67" bestFit="1" customWidth="1"/>
    <col min="522" max="523" width="9.33203125" style="67"/>
    <col min="524" max="524" width="14" style="67" bestFit="1" customWidth="1"/>
    <col min="525" max="761" width="9.33203125" style="67"/>
    <col min="762" max="762" width="38.6640625" style="67" customWidth="1"/>
    <col min="763" max="763" width="23.5" style="67" bestFit="1" customWidth="1"/>
    <col min="764" max="764" width="23" style="67" bestFit="1" customWidth="1"/>
    <col min="765" max="765" width="18" style="67" customWidth="1"/>
    <col min="766" max="766" width="15" style="67" bestFit="1" customWidth="1"/>
    <col min="767" max="767" width="24.83203125" style="67" bestFit="1" customWidth="1"/>
    <col min="768" max="768" width="24.1640625" style="67" bestFit="1" customWidth="1"/>
    <col min="769" max="769" width="23.6640625" style="67" bestFit="1" customWidth="1"/>
    <col min="770" max="770" width="21.5" style="67" bestFit="1" customWidth="1"/>
    <col min="771" max="771" width="15" style="67" bestFit="1" customWidth="1"/>
    <col min="772" max="773" width="23.6640625" style="67" bestFit="1" customWidth="1"/>
    <col min="774" max="774" width="24.1640625" style="67" bestFit="1" customWidth="1"/>
    <col min="775" max="775" width="9.33203125" style="67"/>
    <col min="776" max="776" width="19.33203125" style="67" bestFit="1" customWidth="1"/>
    <col min="777" max="777" width="14" style="67" bestFit="1" customWidth="1"/>
    <col min="778" max="779" width="9.33203125" style="67"/>
    <col min="780" max="780" width="14" style="67" bestFit="1" customWidth="1"/>
    <col min="781" max="1017" width="9.33203125" style="67"/>
    <col min="1018" max="1018" width="38.6640625" style="67" customWidth="1"/>
    <col min="1019" max="1019" width="23.5" style="67" bestFit="1" customWidth="1"/>
    <col min="1020" max="1020" width="23" style="67" bestFit="1" customWidth="1"/>
    <col min="1021" max="1021" width="18" style="67" customWidth="1"/>
    <col min="1022" max="1022" width="15" style="67" bestFit="1" customWidth="1"/>
    <col min="1023" max="1023" width="24.83203125" style="67" bestFit="1" customWidth="1"/>
    <col min="1024" max="1024" width="24.1640625" style="67" bestFit="1" customWidth="1"/>
    <col min="1025" max="1025" width="23.6640625" style="67" bestFit="1" customWidth="1"/>
    <col min="1026" max="1026" width="21.5" style="67" bestFit="1" customWidth="1"/>
    <col min="1027" max="1027" width="15" style="67" bestFit="1" customWidth="1"/>
    <col min="1028" max="1029" width="23.6640625" style="67" bestFit="1" customWidth="1"/>
    <col min="1030" max="1030" width="24.1640625" style="67" bestFit="1" customWidth="1"/>
    <col min="1031" max="1031" width="9.33203125" style="67"/>
    <col min="1032" max="1032" width="19.33203125" style="67" bestFit="1" customWidth="1"/>
    <col min="1033" max="1033" width="14" style="67" bestFit="1" customWidth="1"/>
    <col min="1034" max="1035" width="9.33203125" style="67"/>
    <col min="1036" max="1036" width="14" style="67" bestFit="1" customWidth="1"/>
    <col min="1037" max="1273" width="9.33203125" style="67"/>
    <col min="1274" max="1274" width="38.6640625" style="67" customWidth="1"/>
    <col min="1275" max="1275" width="23.5" style="67" bestFit="1" customWidth="1"/>
    <col min="1276" max="1276" width="23" style="67" bestFit="1" customWidth="1"/>
    <col min="1277" max="1277" width="18" style="67" customWidth="1"/>
    <col min="1278" max="1278" width="15" style="67" bestFit="1" customWidth="1"/>
    <col min="1279" max="1279" width="24.83203125" style="67" bestFit="1" customWidth="1"/>
    <col min="1280" max="1280" width="24.1640625" style="67" bestFit="1" customWidth="1"/>
    <col min="1281" max="1281" width="23.6640625" style="67" bestFit="1" customWidth="1"/>
    <col min="1282" max="1282" width="21.5" style="67" bestFit="1" customWidth="1"/>
    <col min="1283" max="1283" width="15" style="67" bestFit="1" customWidth="1"/>
    <col min="1284" max="1285" width="23.6640625" style="67" bestFit="1" customWidth="1"/>
    <col min="1286" max="1286" width="24.1640625" style="67" bestFit="1" customWidth="1"/>
    <col min="1287" max="1287" width="9.33203125" style="67"/>
    <col min="1288" max="1288" width="19.33203125" style="67" bestFit="1" customWidth="1"/>
    <col min="1289" max="1289" width="14" style="67" bestFit="1" customWidth="1"/>
    <col min="1290" max="1291" width="9.33203125" style="67"/>
    <col min="1292" max="1292" width="14" style="67" bestFit="1" customWidth="1"/>
    <col min="1293" max="1529" width="9.33203125" style="67"/>
    <col min="1530" max="1530" width="38.6640625" style="67" customWidth="1"/>
    <col min="1531" max="1531" width="23.5" style="67" bestFit="1" customWidth="1"/>
    <col min="1532" max="1532" width="23" style="67" bestFit="1" customWidth="1"/>
    <col min="1533" max="1533" width="18" style="67" customWidth="1"/>
    <col min="1534" max="1534" width="15" style="67" bestFit="1" customWidth="1"/>
    <col min="1535" max="1535" width="24.83203125" style="67" bestFit="1" customWidth="1"/>
    <col min="1536" max="1536" width="24.1640625" style="67" bestFit="1" customWidth="1"/>
    <col min="1537" max="1537" width="23.6640625" style="67" bestFit="1" customWidth="1"/>
    <col min="1538" max="1538" width="21.5" style="67" bestFit="1" customWidth="1"/>
    <col min="1539" max="1539" width="15" style="67" bestFit="1" customWidth="1"/>
    <col min="1540" max="1541" width="23.6640625" style="67" bestFit="1" customWidth="1"/>
    <col min="1542" max="1542" width="24.1640625" style="67" bestFit="1" customWidth="1"/>
    <col min="1543" max="1543" width="9.33203125" style="67"/>
    <col min="1544" max="1544" width="19.33203125" style="67" bestFit="1" customWidth="1"/>
    <col min="1545" max="1545" width="14" style="67" bestFit="1" customWidth="1"/>
    <col min="1546" max="1547" width="9.33203125" style="67"/>
    <col min="1548" max="1548" width="14" style="67" bestFit="1" customWidth="1"/>
    <col min="1549" max="1785" width="9.33203125" style="67"/>
    <col min="1786" max="1786" width="38.6640625" style="67" customWidth="1"/>
    <col min="1787" max="1787" width="23.5" style="67" bestFit="1" customWidth="1"/>
    <col min="1788" max="1788" width="23" style="67" bestFit="1" customWidth="1"/>
    <col min="1789" max="1789" width="18" style="67" customWidth="1"/>
    <col min="1790" max="1790" width="15" style="67" bestFit="1" customWidth="1"/>
    <col min="1791" max="1791" width="24.83203125" style="67" bestFit="1" customWidth="1"/>
    <col min="1792" max="1792" width="24.1640625" style="67" bestFit="1" customWidth="1"/>
    <col min="1793" max="1793" width="23.6640625" style="67" bestFit="1" customWidth="1"/>
    <col min="1794" max="1794" width="21.5" style="67" bestFit="1" customWidth="1"/>
    <col min="1795" max="1795" width="15" style="67" bestFit="1" customWidth="1"/>
    <col min="1796" max="1797" width="23.6640625" style="67" bestFit="1" customWidth="1"/>
    <col min="1798" max="1798" width="24.1640625" style="67" bestFit="1" customWidth="1"/>
    <col min="1799" max="1799" width="9.33203125" style="67"/>
    <col min="1800" max="1800" width="19.33203125" style="67" bestFit="1" customWidth="1"/>
    <col min="1801" max="1801" width="14" style="67" bestFit="1" customWidth="1"/>
    <col min="1802" max="1803" width="9.33203125" style="67"/>
    <col min="1804" max="1804" width="14" style="67" bestFit="1" customWidth="1"/>
    <col min="1805" max="2041" width="9.33203125" style="67"/>
    <col min="2042" max="2042" width="38.6640625" style="67" customWidth="1"/>
    <col min="2043" max="2043" width="23.5" style="67" bestFit="1" customWidth="1"/>
    <col min="2044" max="2044" width="23" style="67" bestFit="1" customWidth="1"/>
    <col min="2045" max="2045" width="18" style="67" customWidth="1"/>
    <col min="2046" max="2046" width="15" style="67" bestFit="1" customWidth="1"/>
    <col min="2047" max="2047" width="24.83203125" style="67" bestFit="1" customWidth="1"/>
    <col min="2048" max="2048" width="24.1640625" style="67" bestFit="1" customWidth="1"/>
    <col min="2049" max="2049" width="23.6640625" style="67" bestFit="1" customWidth="1"/>
    <col min="2050" max="2050" width="21.5" style="67" bestFit="1" customWidth="1"/>
    <col min="2051" max="2051" width="15" style="67" bestFit="1" customWidth="1"/>
    <col min="2052" max="2053" width="23.6640625" style="67" bestFit="1" customWidth="1"/>
    <col min="2054" max="2054" width="24.1640625" style="67" bestFit="1" customWidth="1"/>
    <col min="2055" max="2055" width="9.33203125" style="67"/>
    <col min="2056" max="2056" width="19.33203125" style="67" bestFit="1" customWidth="1"/>
    <col min="2057" max="2057" width="14" style="67" bestFit="1" customWidth="1"/>
    <col min="2058" max="2059" width="9.33203125" style="67"/>
    <col min="2060" max="2060" width="14" style="67" bestFit="1" customWidth="1"/>
    <col min="2061" max="2297" width="9.33203125" style="67"/>
    <col min="2298" max="2298" width="38.6640625" style="67" customWidth="1"/>
    <col min="2299" max="2299" width="23.5" style="67" bestFit="1" customWidth="1"/>
    <col min="2300" max="2300" width="23" style="67" bestFit="1" customWidth="1"/>
    <col min="2301" max="2301" width="18" style="67" customWidth="1"/>
    <col min="2302" max="2302" width="15" style="67" bestFit="1" customWidth="1"/>
    <col min="2303" max="2303" width="24.83203125" style="67" bestFit="1" customWidth="1"/>
    <col min="2304" max="2304" width="24.1640625" style="67" bestFit="1" customWidth="1"/>
    <col min="2305" max="2305" width="23.6640625" style="67" bestFit="1" customWidth="1"/>
    <col min="2306" max="2306" width="21.5" style="67" bestFit="1" customWidth="1"/>
    <col min="2307" max="2307" width="15" style="67" bestFit="1" customWidth="1"/>
    <col min="2308" max="2309" width="23.6640625" style="67" bestFit="1" customWidth="1"/>
    <col min="2310" max="2310" width="24.1640625" style="67" bestFit="1" customWidth="1"/>
    <col min="2311" max="2311" width="9.33203125" style="67"/>
    <col min="2312" max="2312" width="19.33203125" style="67" bestFit="1" customWidth="1"/>
    <col min="2313" max="2313" width="14" style="67" bestFit="1" customWidth="1"/>
    <col min="2314" max="2315" width="9.33203125" style="67"/>
    <col min="2316" max="2316" width="14" style="67" bestFit="1" customWidth="1"/>
    <col min="2317" max="2553" width="9.33203125" style="67"/>
    <col min="2554" max="2554" width="38.6640625" style="67" customWidth="1"/>
    <col min="2555" max="2555" width="23.5" style="67" bestFit="1" customWidth="1"/>
    <col min="2556" max="2556" width="23" style="67" bestFit="1" customWidth="1"/>
    <col min="2557" max="2557" width="18" style="67" customWidth="1"/>
    <col min="2558" max="2558" width="15" style="67" bestFit="1" customWidth="1"/>
    <col min="2559" max="2559" width="24.83203125" style="67" bestFit="1" customWidth="1"/>
    <col min="2560" max="2560" width="24.1640625" style="67" bestFit="1" customWidth="1"/>
    <col min="2561" max="2561" width="23.6640625" style="67" bestFit="1" customWidth="1"/>
    <col min="2562" max="2562" width="21.5" style="67" bestFit="1" customWidth="1"/>
    <col min="2563" max="2563" width="15" style="67" bestFit="1" customWidth="1"/>
    <col min="2564" max="2565" width="23.6640625" style="67" bestFit="1" customWidth="1"/>
    <col min="2566" max="2566" width="24.1640625" style="67" bestFit="1" customWidth="1"/>
    <col min="2567" max="2567" width="9.33203125" style="67"/>
    <col min="2568" max="2568" width="19.33203125" style="67" bestFit="1" customWidth="1"/>
    <col min="2569" max="2569" width="14" style="67" bestFit="1" customWidth="1"/>
    <col min="2570" max="2571" width="9.33203125" style="67"/>
    <col min="2572" max="2572" width="14" style="67" bestFit="1" customWidth="1"/>
    <col min="2573" max="2809" width="9.33203125" style="67"/>
    <col min="2810" max="2810" width="38.6640625" style="67" customWidth="1"/>
    <col min="2811" max="2811" width="23.5" style="67" bestFit="1" customWidth="1"/>
    <col min="2812" max="2812" width="23" style="67" bestFit="1" customWidth="1"/>
    <col min="2813" max="2813" width="18" style="67" customWidth="1"/>
    <col min="2814" max="2814" width="15" style="67" bestFit="1" customWidth="1"/>
    <col min="2815" max="2815" width="24.83203125" style="67" bestFit="1" customWidth="1"/>
    <col min="2816" max="2816" width="24.1640625" style="67" bestFit="1" customWidth="1"/>
    <col min="2817" max="2817" width="23.6640625" style="67" bestFit="1" customWidth="1"/>
    <col min="2818" max="2818" width="21.5" style="67" bestFit="1" customWidth="1"/>
    <col min="2819" max="2819" width="15" style="67" bestFit="1" customWidth="1"/>
    <col min="2820" max="2821" width="23.6640625" style="67" bestFit="1" customWidth="1"/>
    <col min="2822" max="2822" width="24.1640625" style="67" bestFit="1" customWidth="1"/>
    <col min="2823" max="2823" width="9.33203125" style="67"/>
    <col min="2824" max="2824" width="19.33203125" style="67" bestFit="1" customWidth="1"/>
    <col min="2825" max="2825" width="14" style="67" bestFit="1" customWidth="1"/>
    <col min="2826" max="2827" width="9.33203125" style="67"/>
    <col min="2828" max="2828" width="14" style="67" bestFit="1" customWidth="1"/>
    <col min="2829" max="3065" width="9.33203125" style="67"/>
    <col min="3066" max="3066" width="38.6640625" style="67" customWidth="1"/>
    <col min="3067" max="3067" width="23.5" style="67" bestFit="1" customWidth="1"/>
    <col min="3068" max="3068" width="23" style="67" bestFit="1" customWidth="1"/>
    <col min="3069" max="3069" width="18" style="67" customWidth="1"/>
    <col min="3070" max="3070" width="15" style="67" bestFit="1" customWidth="1"/>
    <col min="3071" max="3071" width="24.83203125" style="67" bestFit="1" customWidth="1"/>
    <col min="3072" max="3072" width="24.1640625" style="67" bestFit="1" customWidth="1"/>
    <col min="3073" max="3073" width="23.6640625" style="67" bestFit="1" customWidth="1"/>
    <col min="3074" max="3074" width="21.5" style="67" bestFit="1" customWidth="1"/>
    <col min="3075" max="3075" width="15" style="67" bestFit="1" customWidth="1"/>
    <col min="3076" max="3077" width="23.6640625" style="67" bestFit="1" customWidth="1"/>
    <col min="3078" max="3078" width="24.1640625" style="67" bestFit="1" customWidth="1"/>
    <col min="3079" max="3079" width="9.33203125" style="67"/>
    <col min="3080" max="3080" width="19.33203125" style="67" bestFit="1" customWidth="1"/>
    <col min="3081" max="3081" width="14" style="67" bestFit="1" customWidth="1"/>
    <col min="3082" max="3083" width="9.33203125" style="67"/>
    <col min="3084" max="3084" width="14" style="67" bestFit="1" customWidth="1"/>
    <col min="3085" max="3321" width="9.33203125" style="67"/>
    <col min="3322" max="3322" width="38.6640625" style="67" customWidth="1"/>
    <col min="3323" max="3323" width="23.5" style="67" bestFit="1" customWidth="1"/>
    <col min="3324" max="3324" width="23" style="67" bestFit="1" customWidth="1"/>
    <col min="3325" max="3325" width="18" style="67" customWidth="1"/>
    <col min="3326" max="3326" width="15" style="67" bestFit="1" customWidth="1"/>
    <col min="3327" max="3327" width="24.83203125" style="67" bestFit="1" customWidth="1"/>
    <col min="3328" max="3328" width="24.1640625" style="67" bestFit="1" customWidth="1"/>
    <col min="3329" max="3329" width="23.6640625" style="67" bestFit="1" customWidth="1"/>
    <col min="3330" max="3330" width="21.5" style="67" bestFit="1" customWidth="1"/>
    <col min="3331" max="3331" width="15" style="67" bestFit="1" customWidth="1"/>
    <col min="3332" max="3333" width="23.6640625" style="67" bestFit="1" customWidth="1"/>
    <col min="3334" max="3334" width="24.1640625" style="67" bestFit="1" customWidth="1"/>
    <col min="3335" max="3335" width="9.33203125" style="67"/>
    <col min="3336" max="3336" width="19.33203125" style="67" bestFit="1" customWidth="1"/>
    <col min="3337" max="3337" width="14" style="67" bestFit="1" customWidth="1"/>
    <col min="3338" max="3339" width="9.33203125" style="67"/>
    <col min="3340" max="3340" width="14" style="67" bestFit="1" customWidth="1"/>
    <col min="3341" max="3577" width="9.33203125" style="67"/>
    <col min="3578" max="3578" width="38.6640625" style="67" customWidth="1"/>
    <col min="3579" max="3579" width="23.5" style="67" bestFit="1" customWidth="1"/>
    <col min="3580" max="3580" width="23" style="67" bestFit="1" customWidth="1"/>
    <col min="3581" max="3581" width="18" style="67" customWidth="1"/>
    <col min="3582" max="3582" width="15" style="67" bestFit="1" customWidth="1"/>
    <col min="3583" max="3583" width="24.83203125" style="67" bestFit="1" customWidth="1"/>
    <col min="3584" max="3584" width="24.1640625" style="67" bestFit="1" customWidth="1"/>
    <col min="3585" max="3585" width="23.6640625" style="67" bestFit="1" customWidth="1"/>
    <col min="3586" max="3586" width="21.5" style="67" bestFit="1" customWidth="1"/>
    <col min="3587" max="3587" width="15" style="67" bestFit="1" customWidth="1"/>
    <col min="3588" max="3589" width="23.6640625" style="67" bestFit="1" customWidth="1"/>
    <col min="3590" max="3590" width="24.1640625" style="67" bestFit="1" customWidth="1"/>
    <col min="3591" max="3591" width="9.33203125" style="67"/>
    <col min="3592" max="3592" width="19.33203125" style="67" bestFit="1" customWidth="1"/>
    <col min="3593" max="3593" width="14" style="67" bestFit="1" customWidth="1"/>
    <col min="3594" max="3595" width="9.33203125" style="67"/>
    <col min="3596" max="3596" width="14" style="67" bestFit="1" customWidth="1"/>
    <col min="3597" max="3833" width="9.33203125" style="67"/>
    <col min="3834" max="3834" width="38.6640625" style="67" customWidth="1"/>
    <col min="3835" max="3835" width="23.5" style="67" bestFit="1" customWidth="1"/>
    <col min="3836" max="3836" width="23" style="67" bestFit="1" customWidth="1"/>
    <col min="3837" max="3837" width="18" style="67" customWidth="1"/>
    <col min="3838" max="3838" width="15" style="67" bestFit="1" customWidth="1"/>
    <col min="3839" max="3839" width="24.83203125" style="67" bestFit="1" customWidth="1"/>
    <col min="3840" max="3840" width="24.1640625" style="67" bestFit="1" customWidth="1"/>
    <col min="3841" max="3841" width="23.6640625" style="67" bestFit="1" customWidth="1"/>
    <col min="3842" max="3842" width="21.5" style="67" bestFit="1" customWidth="1"/>
    <col min="3843" max="3843" width="15" style="67" bestFit="1" customWidth="1"/>
    <col min="3844" max="3845" width="23.6640625" style="67" bestFit="1" customWidth="1"/>
    <col min="3846" max="3846" width="24.1640625" style="67" bestFit="1" customWidth="1"/>
    <col min="3847" max="3847" width="9.33203125" style="67"/>
    <col min="3848" max="3848" width="19.33203125" style="67" bestFit="1" customWidth="1"/>
    <col min="3849" max="3849" width="14" style="67" bestFit="1" customWidth="1"/>
    <col min="3850" max="3851" width="9.33203125" style="67"/>
    <col min="3852" max="3852" width="14" style="67" bestFit="1" customWidth="1"/>
    <col min="3853" max="4089" width="9.33203125" style="67"/>
    <col min="4090" max="4090" width="38.6640625" style="67" customWidth="1"/>
    <col min="4091" max="4091" width="23.5" style="67" bestFit="1" customWidth="1"/>
    <col min="4092" max="4092" width="23" style="67" bestFit="1" customWidth="1"/>
    <col min="4093" max="4093" width="18" style="67" customWidth="1"/>
    <col min="4094" max="4094" width="15" style="67" bestFit="1" customWidth="1"/>
    <col min="4095" max="4095" width="24.83203125" style="67" bestFit="1" customWidth="1"/>
    <col min="4096" max="4096" width="24.1640625" style="67" bestFit="1" customWidth="1"/>
    <col min="4097" max="4097" width="23.6640625" style="67" bestFit="1" customWidth="1"/>
    <col min="4098" max="4098" width="21.5" style="67" bestFit="1" customWidth="1"/>
    <col min="4099" max="4099" width="15" style="67" bestFit="1" customWidth="1"/>
    <col min="4100" max="4101" width="23.6640625" style="67" bestFit="1" customWidth="1"/>
    <col min="4102" max="4102" width="24.1640625" style="67" bestFit="1" customWidth="1"/>
    <col min="4103" max="4103" width="9.33203125" style="67"/>
    <col min="4104" max="4104" width="19.33203125" style="67" bestFit="1" customWidth="1"/>
    <col min="4105" max="4105" width="14" style="67" bestFit="1" customWidth="1"/>
    <col min="4106" max="4107" width="9.33203125" style="67"/>
    <col min="4108" max="4108" width="14" style="67" bestFit="1" customWidth="1"/>
    <col min="4109" max="4345" width="9.33203125" style="67"/>
    <col min="4346" max="4346" width="38.6640625" style="67" customWidth="1"/>
    <col min="4347" max="4347" width="23.5" style="67" bestFit="1" customWidth="1"/>
    <col min="4348" max="4348" width="23" style="67" bestFit="1" customWidth="1"/>
    <col min="4349" max="4349" width="18" style="67" customWidth="1"/>
    <col min="4350" max="4350" width="15" style="67" bestFit="1" customWidth="1"/>
    <col min="4351" max="4351" width="24.83203125" style="67" bestFit="1" customWidth="1"/>
    <col min="4352" max="4352" width="24.1640625" style="67" bestFit="1" customWidth="1"/>
    <col min="4353" max="4353" width="23.6640625" style="67" bestFit="1" customWidth="1"/>
    <col min="4354" max="4354" width="21.5" style="67" bestFit="1" customWidth="1"/>
    <col min="4355" max="4355" width="15" style="67" bestFit="1" customWidth="1"/>
    <col min="4356" max="4357" width="23.6640625" style="67" bestFit="1" customWidth="1"/>
    <col min="4358" max="4358" width="24.1640625" style="67" bestFit="1" customWidth="1"/>
    <col min="4359" max="4359" width="9.33203125" style="67"/>
    <col min="4360" max="4360" width="19.33203125" style="67" bestFit="1" customWidth="1"/>
    <col min="4361" max="4361" width="14" style="67" bestFit="1" customWidth="1"/>
    <col min="4362" max="4363" width="9.33203125" style="67"/>
    <col min="4364" max="4364" width="14" style="67" bestFit="1" customWidth="1"/>
    <col min="4365" max="4601" width="9.33203125" style="67"/>
    <col min="4602" max="4602" width="38.6640625" style="67" customWidth="1"/>
    <col min="4603" max="4603" width="23.5" style="67" bestFit="1" customWidth="1"/>
    <col min="4604" max="4604" width="23" style="67" bestFit="1" customWidth="1"/>
    <col min="4605" max="4605" width="18" style="67" customWidth="1"/>
    <col min="4606" max="4606" width="15" style="67" bestFit="1" customWidth="1"/>
    <col min="4607" max="4607" width="24.83203125" style="67" bestFit="1" customWidth="1"/>
    <col min="4608" max="4608" width="24.1640625" style="67" bestFit="1" customWidth="1"/>
    <col min="4609" max="4609" width="23.6640625" style="67" bestFit="1" customWidth="1"/>
    <col min="4610" max="4610" width="21.5" style="67" bestFit="1" customWidth="1"/>
    <col min="4611" max="4611" width="15" style="67" bestFit="1" customWidth="1"/>
    <col min="4612" max="4613" width="23.6640625" style="67" bestFit="1" customWidth="1"/>
    <col min="4614" max="4614" width="24.1640625" style="67" bestFit="1" customWidth="1"/>
    <col min="4615" max="4615" width="9.33203125" style="67"/>
    <col min="4616" max="4616" width="19.33203125" style="67" bestFit="1" customWidth="1"/>
    <col min="4617" max="4617" width="14" style="67" bestFit="1" customWidth="1"/>
    <col min="4618" max="4619" width="9.33203125" style="67"/>
    <col min="4620" max="4620" width="14" style="67" bestFit="1" customWidth="1"/>
    <col min="4621" max="4857" width="9.33203125" style="67"/>
    <col min="4858" max="4858" width="38.6640625" style="67" customWidth="1"/>
    <col min="4859" max="4859" width="23.5" style="67" bestFit="1" customWidth="1"/>
    <col min="4860" max="4860" width="23" style="67" bestFit="1" customWidth="1"/>
    <col min="4861" max="4861" width="18" style="67" customWidth="1"/>
    <col min="4862" max="4862" width="15" style="67" bestFit="1" customWidth="1"/>
    <col min="4863" max="4863" width="24.83203125" style="67" bestFit="1" customWidth="1"/>
    <col min="4864" max="4864" width="24.1640625" style="67" bestFit="1" customWidth="1"/>
    <col min="4865" max="4865" width="23.6640625" style="67" bestFit="1" customWidth="1"/>
    <col min="4866" max="4866" width="21.5" style="67" bestFit="1" customWidth="1"/>
    <col min="4867" max="4867" width="15" style="67" bestFit="1" customWidth="1"/>
    <col min="4868" max="4869" width="23.6640625" style="67" bestFit="1" customWidth="1"/>
    <col min="4870" max="4870" width="24.1640625" style="67" bestFit="1" customWidth="1"/>
    <col min="4871" max="4871" width="9.33203125" style="67"/>
    <col min="4872" max="4872" width="19.33203125" style="67" bestFit="1" customWidth="1"/>
    <col min="4873" max="4873" width="14" style="67" bestFit="1" customWidth="1"/>
    <col min="4874" max="4875" width="9.33203125" style="67"/>
    <col min="4876" max="4876" width="14" style="67" bestFit="1" customWidth="1"/>
    <col min="4877" max="5113" width="9.33203125" style="67"/>
    <col min="5114" max="5114" width="38.6640625" style="67" customWidth="1"/>
    <col min="5115" max="5115" width="23.5" style="67" bestFit="1" customWidth="1"/>
    <col min="5116" max="5116" width="23" style="67" bestFit="1" customWidth="1"/>
    <col min="5117" max="5117" width="18" style="67" customWidth="1"/>
    <col min="5118" max="5118" width="15" style="67" bestFit="1" customWidth="1"/>
    <col min="5119" max="5119" width="24.83203125" style="67" bestFit="1" customWidth="1"/>
    <col min="5120" max="5120" width="24.1640625" style="67" bestFit="1" customWidth="1"/>
    <col min="5121" max="5121" width="23.6640625" style="67" bestFit="1" customWidth="1"/>
    <col min="5122" max="5122" width="21.5" style="67" bestFit="1" customWidth="1"/>
    <col min="5123" max="5123" width="15" style="67" bestFit="1" customWidth="1"/>
    <col min="5124" max="5125" width="23.6640625" style="67" bestFit="1" customWidth="1"/>
    <col min="5126" max="5126" width="24.1640625" style="67" bestFit="1" customWidth="1"/>
    <col min="5127" max="5127" width="9.33203125" style="67"/>
    <col min="5128" max="5128" width="19.33203125" style="67" bestFit="1" customWidth="1"/>
    <col min="5129" max="5129" width="14" style="67" bestFit="1" customWidth="1"/>
    <col min="5130" max="5131" width="9.33203125" style="67"/>
    <col min="5132" max="5132" width="14" style="67" bestFit="1" customWidth="1"/>
    <col min="5133" max="5369" width="9.33203125" style="67"/>
    <col min="5370" max="5370" width="38.6640625" style="67" customWidth="1"/>
    <col min="5371" max="5371" width="23.5" style="67" bestFit="1" customWidth="1"/>
    <col min="5372" max="5372" width="23" style="67" bestFit="1" customWidth="1"/>
    <col min="5373" max="5373" width="18" style="67" customWidth="1"/>
    <col min="5374" max="5374" width="15" style="67" bestFit="1" customWidth="1"/>
    <col min="5375" max="5375" width="24.83203125" style="67" bestFit="1" customWidth="1"/>
    <col min="5376" max="5376" width="24.1640625" style="67" bestFit="1" customWidth="1"/>
    <col min="5377" max="5377" width="23.6640625" style="67" bestFit="1" customWidth="1"/>
    <col min="5378" max="5378" width="21.5" style="67" bestFit="1" customWidth="1"/>
    <col min="5379" max="5379" width="15" style="67" bestFit="1" customWidth="1"/>
    <col min="5380" max="5381" width="23.6640625" style="67" bestFit="1" customWidth="1"/>
    <col min="5382" max="5382" width="24.1640625" style="67" bestFit="1" customWidth="1"/>
    <col min="5383" max="5383" width="9.33203125" style="67"/>
    <col min="5384" max="5384" width="19.33203125" style="67" bestFit="1" customWidth="1"/>
    <col min="5385" max="5385" width="14" style="67" bestFit="1" customWidth="1"/>
    <col min="5386" max="5387" width="9.33203125" style="67"/>
    <col min="5388" max="5388" width="14" style="67" bestFit="1" customWidth="1"/>
    <col min="5389" max="5625" width="9.33203125" style="67"/>
    <col min="5626" max="5626" width="38.6640625" style="67" customWidth="1"/>
    <col min="5627" max="5627" width="23.5" style="67" bestFit="1" customWidth="1"/>
    <col min="5628" max="5628" width="23" style="67" bestFit="1" customWidth="1"/>
    <col min="5629" max="5629" width="18" style="67" customWidth="1"/>
    <col min="5630" max="5630" width="15" style="67" bestFit="1" customWidth="1"/>
    <col min="5631" max="5631" width="24.83203125" style="67" bestFit="1" customWidth="1"/>
    <col min="5632" max="5632" width="24.1640625" style="67" bestFit="1" customWidth="1"/>
    <col min="5633" max="5633" width="23.6640625" style="67" bestFit="1" customWidth="1"/>
    <col min="5634" max="5634" width="21.5" style="67" bestFit="1" customWidth="1"/>
    <col min="5635" max="5635" width="15" style="67" bestFit="1" customWidth="1"/>
    <col min="5636" max="5637" width="23.6640625" style="67" bestFit="1" customWidth="1"/>
    <col min="5638" max="5638" width="24.1640625" style="67" bestFit="1" customWidth="1"/>
    <col min="5639" max="5639" width="9.33203125" style="67"/>
    <col min="5640" max="5640" width="19.33203125" style="67" bestFit="1" customWidth="1"/>
    <col min="5641" max="5641" width="14" style="67" bestFit="1" customWidth="1"/>
    <col min="5642" max="5643" width="9.33203125" style="67"/>
    <col min="5644" max="5644" width="14" style="67" bestFit="1" customWidth="1"/>
    <col min="5645" max="5881" width="9.33203125" style="67"/>
    <col min="5882" max="5882" width="38.6640625" style="67" customWidth="1"/>
    <col min="5883" max="5883" width="23.5" style="67" bestFit="1" customWidth="1"/>
    <col min="5884" max="5884" width="23" style="67" bestFit="1" customWidth="1"/>
    <col min="5885" max="5885" width="18" style="67" customWidth="1"/>
    <col min="5886" max="5886" width="15" style="67" bestFit="1" customWidth="1"/>
    <col min="5887" max="5887" width="24.83203125" style="67" bestFit="1" customWidth="1"/>
    <col min="5888" max="5888" width="24.1640625" style="67" bestFit="1" customWidth="1"/>
    <col min="5889" max="5889" width="23.6640625" style="67" bestFit="1" customWidth="1"/>
    <col min="5890" max="5890" width="21.5" style="67" bestFit="1" customWidth="1"/>
    <col min="5891" max="5891" width="15" style="67" bestFit="1" customWidth="1"/>
    <col min="5892" max="5893" width="23.6640625" style="67" bestFit="1" customWidth="1"/>
    <col min="5894" max="5894" width="24.1640625" style="67" bestFit="1" customWidth="1"/>
    <col min="5895" max="5895" width="9.33203125" style="67"/>
    <col min="5896" max="5896" width="19.33203125" style="67" bestFit="1" customWidth="1"/>
    <col min="5897" max="5897" width="14" style="67" bestFit="1" customWidth="1"/>
    <col min="5898" max="5899" width="9.33203125" style="67"/>
    <col min="5900" max="5900" width="14" style="67" bestFit="1" customWidth="1"/>
    <col min="5901" max="6137" width="9.33203125" style="67"/>
    <col min="6138" max="6138" width="38.6640625" style="67" customWidth="1"/>
    <col min="6139" max="6139" width="23.5" style="67" bestFit="1" customWidth="1"/>
    <col min="6140" max="6140" width="23" style="67" bestFit="1" customWidth="1"/>
    <col min="6141" max="6141" width="18" style="67" customWidth="1"/>
    <col min="6142" max="6142" width="15" style="67" bestFit="1" customWidth="1"/>
    <col min="6143" max="6143" width="24.83203125" style="67" bestFit="1" customWidth="1"/>
    <col min="6144" max="6144" width="24.1640625" style="67" bestFit="1" customWidth="1"/>
    <col min="6145" max="6145" width="23.6640625" style="67" bestFit="1" customWidth="1"/>
    <col min="6146" max="6146" width="21.5" style="67" bestFit="1" customWidth="1"/>
    <col min="6147" max="6147" width="15" style="67" bestFit="1" customWidth="1"/>
    <col min="6148" max="6149" width="23.6640625" style="67" bestFit="1" customWidth="1"/>
    <col min="6150" max="6150" width="24.1640625" style="67" bestFit="1" customWidth="1"/>
    <col min="6151" max="6151" width="9.33203125" style="67"/>
    <col min="6152" max="6152" width="19.33203125" style="67" bestFit="1" customWidth="1"/>
    <col min="6153" max="6153" width="14" style="67" bestFit="1" customWidth="1"/>
    <col min="6154" max="6155" width="9.33203125" style="67"/>
    <col min="6156" max="6156" width="14" style="67" bestFit="1" customWidth="1"/>
    <col min="6157" max="6393" width="9.33203125" style="67"/>
    <col min="6394" max="6394" width="38.6640625" style="67" customWidth="1"/>
    <col min="6395" max="6395" width="23.5" style="67" bestFit="1" customWidth="1"/>
    <col min="6396" max="6396" width="23" style="67" bestFit="1" customWidth="1"/>
    <col min="6397" max="6397" width="18" style="67" customWidth="1"/>
    <col min="6398" max="6398" width="15" style="67" bestFit="1" customWidth="1"/>
    <col min="6399" max="6399" width="24.83203125" style="67" bestFit="1" customWidth="1"/>
    <col min="6400" max="6400" width="24.1640625" style="67" bestFit="1" customWidth="1"/>
    <col min="6401" max="6401" width="23.6640625" style="67" bestFit="1" customWidth="1"/>
    <col min="6402" max="6402" width="21.5" style="67" bestFit="1" customWidth="1"/>
    <col min="6403" max="6403" width="15" style="67" bestFit="1" customWidth="1"/>
    <col min="6404" max="6405" width="23.6640625" style="67" bestFit="1" customWidth="1"/>
    <col min="6406" max="6406" width="24.1640625" style="67" bestFit="1" customWidth="1"/>
    <col min="6407" max="6407" width="9.33203125" style="67"/>
    <col min="6408" max="6408" width="19.33203125" style="67" bestFit="1" customWidth="1"/>
    <col min="6409" max="6409" width="14" style="67" bestFit="1" customWidth="1"/>
    <col min="6410" max="6411" width="9.33203125" style="67"/>
    <col min="6412" max="6412" width="14" style="67" bestFit="1" customWidth="1"/>
    <col min="6413" max="6649" width="9.33203125" style="67"/>
    <col min="6650" max="6650" width="38.6640625" style="67" customWidth="1"/>
    <col min="6651" max="6651" width="23.5" style="67" bestFit="1" customWidth="1"/>
    <col min="6652" max="6652" width="23" style="67" bestFit="1" customWidth="1"/>
    <col min="6653" max="6653" width="18" style="67" customWidth="1"/>
    <col min="6654" max="6654" width="15" style="67" bestFit="1" customWidth="1"/>
    <col min="6655" max="6655" width="24.83203125" style="67" bestFit="1" customWidth="1"/>
    <col min="6656" max="6656" width="24.1640625" style="67" bestFit="1" customWidth="1"/>
    <col min="6657" max="6657" width="23.6640625" style="67" bestFit="1" customWidth="1"/>
    <col min="6658" max="6658" width="21.5" style="67" bestFit="1" customWidth="1"/>
    <col min="6659" max="6659" width="15" style="67" bestFit="1" customWidth="1"/>
    <col min="6660" max="6661" width="23.6640625" style="67" bestFit="1" customWidth="1"/>
    <col min="6662" max="6662" width="24.1640625" style="67" bestFit="1" customWidth="1"/>
    <col min="6663" max="6663" width="9.33203125" style="67"/>
    <col min="6664" max="6664" width="19.33203125" style="67" bestFit="1" customWidth="1"/>
    <col min="6665" max="6665" width="14" style="67" bestFit="1" customWidth="1"/>
    <col min="6666" max="6667" width="9.33203125" style="67"/>
    <col min="6668" max="6668" width="14" style="67" bestFit="1" customWidth="1"/>
    <col min="6669" max="6905" width="9.33203125" style="67"/>
    <col min="6906" max="6906" width="38.6640625" style="67" customWidth="1"/>
    <col min="6907" max="6907" width="23.5" style="67" bestFit="1" customWidth="1"/>
    <col min="6908" max="6908" width="23" style="67" bestFit="1" customWidth="1"/>
    <col min="6909" max="6909" width="18" style="67" customWidth="1"/>
    <col min="6910" max="6910" width="15" style="67" bestFit="1" customWidth="1"/>
    <col min="6911" max="6911" width="24.83203125" style="67" bestFit="1" customWidth="1"/>
    <col min="6912" max="6912" width="24.1640625" style="67" bestFit="1" customWidth="1"/>
    <col min="6913" max="6913" width="23.6640625" style="67" bestFit="1" customWidth="1"/>
    <col min="6914" max="6914" width="21.5" style="67" bestFit="1" customWidth="1"/>
    <col min="6915" max="6915" width="15" style="67" bestFit="1" customWidth="1"/>
    <col min="6916" max="6917" width="23.6640625" style="67" bestFit="1" customWidth="1"/>
    <col min="6918" max="6918" width="24.1640625" style="67" bestFit="1" customWidth="1"/>
    <col min="6919" max="6919" width="9.33203125" style="67"/>
    <col min="6920" max="6920" width="19.33203125" style="67" bestFit="1" customWidth="1"/>
    <col min="6921" max="6921" width="14" style="67" bestFit="1" customWidth="1"/>
    <col min="6922" max="6923" width="9.33203125" style="67"/>
    <col min="6924" max="6924" width="14" style="67" bestFit="1" customWidth="1"/>
    <col min="6925" max="7161" width="9.33203125" style="67"/>
    <col min="7162" max="7162" width="38.6640625" style="67" customWidth="1"/>
    <col min="7163" max="7163" width="23.5" style="67" bestFit="1" customWidth="1"/>
    <col min="7164" max="7164" width="23" style="67" bestFit="1" customWidth="1"/>
    <col min="7165" max="7165" width="18" style="67" customWidth="1"/>
    <col min="7166" max="7166" width="15" style="67" bestFit="1" customWidth="1"/>
    <col min="7167" max="7167" width="24.83203125" style="67" bestFit="1" customWidth="1"/>
    <col min="7168" max="7168" width="24.1640625" style="67" bestFit="1" customWidth="1"/>
    <col min="7169" max="7169" width="23.6640625" style="67" bestFit="1" customWidth="1"/>
    <col min="7170" max="7170" width="21.5" style="67" bestFit="1" customWidth="1"/>
    <col min="7171" max="7171" width="15" style="67" bestFit="1" customWidth="1"/>
    <col min="7172" max="7173" width="23.6640625" style="67" bestFit="1" customWidth="1"/>
    <col min="7174" max="7174" width="24.1640625" style="67" bestFit="1" customWidth="1"/>
    <col min="7175" max="7175" width="9.33203125" style="67"/>
    <col min="7176" max="7176" width="19.33203125" style="67" bestFit="1" customWidth="1"/>
    <col min="7177" max="7177" width="14" style="67" bestFit="1" customWidth="1"/>
    <col min="7178" max="7179" width="9.33203125" style="67"/>
    <col min="7180" max="7180" width="14" style="67" bestFit="1" customWidth="1"/>
    <col min="7181" max="7417" width="9.33203125" style="67"/>
    <col min="7418" max="7418" width="38.6640625" style="67" customWidth="1"/>
    <col min="7419" max="7419" width="23.5" style="67" bestFit="1" customWidth="1"/>
    <col min="7420" max="7420" width="23" style="67" bestFit="1" customWidth="1"/>
    <col min="7421" max="7421" width="18" style="67" customWidth="1"/>
    <col min="7422" max="7422" width="15" style="67" bestFit="1" customWidth="1"/>
    <col min="7423" max="7423" width="24.83203125" style="67" bestFit="1" customWidth="1"/>
    <col min="7424" max="7424" width="24.1640625" style="67" bestFit="1" customWidth="1"/>
    <col min="7425" max="7425" width="23.6640625" style="67" bestFit="1" customWidth="1"/>
    <col min="7426" max="7426" width="21.5" style="67" bestFit="1" customWidth="1"/>
    <col min="7427" max="7427" width="15" style="67" bestFit="1" customWidth="1"/>
    <col min="7428" max="7429" width="23.6640625" style="67" bestFit="1" customWidth="1"/>
    <col min="7430" max="7430" width="24.1640625" style="67" bestFit="1" customWidth="1"/>
    <col min="7431" max="7431" width="9.33203125" style="67"/>
    <col min="7432" max="7432" width="19.33203125" style="67" bestFit="1" customWidth="1"/>
    <col min="7433" max="7433" width="14" style="67" bestFit="1" customWidth="1"/>
    <col min="7434" max="7435" width="9.33203125" style="67"/>
    <col min="7436" max="7436" width="14" style="67" bestFit="1" customWidth="1"/>
    <col min="7437" max="7673" width="9.33203125" style="67"/>
    <col min="7674" max="7674" width="38.6640625" style="67" customWidth="1"/>
    <col min="7675" max="7675" width="23.5" style="67" bestFit="1" customWidth="1"/>
    <col min="7676" max="7676" width="23" style="67" bestFit="1" customWidth="1"/>
    <col min="7677" max="7677" width="18" style="67" customWidth="1"/>
    <col min="7678" max="7678" width="15" style="67" bestFit="1" customWidth="1"/>
    <col min="7679" max="7679" width="24.83203125" style="67" bestFit="1" customWidth="1"/>
    <col min="7680" max="7680" width="24.1640625" style="67" bestFit="1" customWidth="1"/>
    <col min="7681" max="7681" width="23.6640625" style="67" bestFit="1" customWidth="1"/>
    <col min="7682" max="7682" width="21.5" style="67" bestFit="1" customWidth="1"/>
    <col min="7683" max="7683" width="15" style="67" bestFit="1" customWidth="1"/>
    <col min="7684" max="7685" width="23.6640625" style="67" bestFit="1" customWidth="1"/>
    <col min="7686" max="7686" width="24.1640625" style="67" bestFit="1" customWidth="1"/>
    <col min="7687" max="7687" width="9.33203125" style="67"/>
    <col min="7688" max="7688" width="19.33203125" style="67" bestFit="1" customWidth="1"/>
    <col min="7689" max="7689" width="14" style="67" bestFit="1" customWidth="1"/>
    <col min="7690" max="7691" width="9.33203125" style="67"/>
    <col min="7692" max="7692" width="14" style="67" bestFit="1" customWidth="1"/>
    <col min="7693" max="7929" width="9.33203125" style="67"/>
    <col min="7930" max="7930" width="38.6640625" style="67" customWidth="1"/>
    <col min="7931" max="7931" width="23.5" style="67" bestFit="1" customWidth="1"/>
    <col min="7932" max="7932" width="23" style="67" bestFit="1" customWidth="1"/>
    <col min="7933" max="7933" width="18" style="67" customWidth="1"/>
    <col min="7934" max="7934" width="15" style="67" bestFit="1" customWidth="1"/>
    <col min="7935" max="7935" width="24.83203125" style="67" bestFit="1" customWidth="1"/>
    <col min="7936" max="7936" width="24.1640625" style="67" bestFit="1" customWidth="1"/>
    <col min="7937" max="7937" width="23.6640625" style="67" bestFit="1" customWidth="1"/>
    <col min="7938" max="7938" width="21.5" style="67" bestFit="1" customWidth="1"/>
    <col min="7939" max="7939" width="15" style="67" bestFit="1" customWidth="1"/>
    <col min="7940" max="7941" width="23.6640625" style="67" bestFit="1" customWidth="1"/>
    <col min="7942" max="7942" width="24.1640625" style="67" bestFit="1" customWidth="1"/>
    <col min="7943" max="7943" width="9.33203125" style="67"/>
    <col min="7944" max="7944" width="19.33203125" style="67" bestFit="1" customWidth="1"/>
    <col min="7945" max="7945" width="14" style="67" bestFit="1" customWidth="1"/>
    <col min="7946" max="7947" width="9.33203125" style="67"/>
    <col min="7948" max="7948" width="14" style="67" bestFit="1" customWidth="1"/>
    <col min="7949" max="8185" width="9.33203125" style="67"/>
    <col min="8186" max="8186" width="38.6640625" style="67" customWidth="1"/>
    <col min="8187" max="8187" width="23.5" style="67" bestFit="1" customWidth="1"/>
    <col min="8188" max="8188" width="23" style="67" bestFit="1" customWidth="1"/>
    <col min="8189" max="8189" width="18" style="67" customWidth="1"/>
    <col min="8190" max="8190" width="15" style="67" bestFit="1" customWidth="1"/>
    <col min="8191" max="8191" width="24.83203125" style="67" bestFit="1" customWidth="1"/>
    <col min="8192" max="8192" width="24.1640625" style="67" bestFit="1" customWidth="1"/>
    <col min="8193" max="8193" width="23.6640625" style="67" bestFit="1" customWidth="1"/>
    <col min="8194" max="8194" width="21.5" style="67" bestFit="1" customWidth="1"/>
    <col min="8195" max="8195" width="15" style="67" bestFit="1" customWidth="1"/>
    <col min="8196" max="8197" width="23.6640625" style="67" bestFit="1" customWidth="1"/>
    <col min="8198" max="8198" width="24.1640625" style="67" bestFit="1" customWidth="1"/>
    <col min="8199" max="8199" width="9.33203125" style="67"/>
    <col min="8200" max="8200" width="19.33203125" style="67" bestFit="1" customWidth="1"/>
    <col min="8201" max="8201" width="14" style="67" bestFit="1" customWidth="1"/>
    <col min="8202" max="8203" width="9.33203125" style="67"/>
    <col min="8204" max="8204" width="14" style="67" bestFit="1" customWidth="1"/>
    <col min="8205" max="8441" width="9.33203125" style="67"/>
    <col min="8442" max="8442" width="38.6640625" style="67" customWidth="1"/>
    <col min="8443" max="8443" width="23.5" style="67" bestFit="1" customWidth="1"/>
    <col min="8444" max="8444" width="23" style="67" bestFit="1" customWidth="1"/>
    <col min="8445" max="8445" width="18" style="67" customWidth="1"/>
    <col min="8446" max="8446" width="15" style="67" bestFit="1" customWidth="1"/>
    <col min="8447" max="8447" width="24.83203125" style="67" bestFit="1" customWidth="1"/>
    <col min="8448" max="8448" width="24.1640625" style="67" bestFit="1" customWidth="1"/>
    <col min="8449" max="8449" width="23.6640625" style="67" bestFit="1" customWidth="1"/>
    <col min="8450" max="8450" width="21.5" style="67" bestFit="1" customWidth="1"/>
    <col min="8451" max="8451" width="15" style="67" bestFit="1" customWidth="1"/>
    <col min="8452" max="8453" width="23.6640625" style="67" bestFit="1" customWidth="1"/>
    <col min="8454" max="8454" width="24.1640625" style="67" bestFit="1" customWidth="1"/>
    <col min="8455" max="8455" width="9.33203125" style="67"/>
    <col min="8456" max="8456" width="19.33203125" style="67" bestFit="1" customWidth="1"/>
    <col min="8457" max="8457" width="14" style="67" bestFit="1" customWidth="1"/>
    <col min="8458" max="8459" width="9.33203125" style="67"/>
    <col min="8460" max="8460" width="14" style="67" bestFit="1" customWidth="1"/>
    <col min="8461" max="8697" width="9.33203125" style="67"/>
    <col min="8698" max="8698" width="38.6640625" style="67" customWidth="1"/>
    <col min="8699" max="8699" width="23.5" style="67" bestFit="1" customWidth="1"/>
    <col min="8700" max="8700" width="23" style="67" bestFit="1" customWidth="1"/>
    <col min="8701" max="8701" width="18" style="67" customWidth="1"/>
    <col min="8702" max="8702" width="15" style="67" bestFit="1" customWidth="1"/>
    <col min="8703" max="8703" width="24.83203125" style="67" bestFit="1" customWidth="1"/>
    <col min="8704" max="8704" width="24.1640625" style="67" bestFit="1" customWidth="1"/>
    <col min="8705" max="8705" width="23.6640625" style="67" bestFit="1" customWidth="1"/>
    <col min="8706" max="8706" width="21.5" style="67" bestFit="1" customWidth="1"/>
    <col min="8707" max="8707" width="15" style="67" bestFit="1" customWidth="1"/>
    <col min="8708" max="8709" width="23.6640625" style="67" bestFit="1" customWidth="1"/>
    <col min="8710" max="8710" width="24.1640625" style="67" bestFit="1" customWidth="1"/>
    <col min="8711" max="8711" width="9.33203125" style="67"/>
    <col min="8712" max="8712" width="19.33203125" style="67" bestFit="1" customWidth="1"/>
    <col min="8713" max="8713" width="14" style="67" bestFit="1" customWidth="1"/>
    <col min="8714" max="8715" width="9.33203125" style="67"/>
    <col min="8716" max="8716" width="14" style="67" bestFit="1" customWidth="1"/>
    <col min="8717" max="8953" width="9.33203125" style="67"/>
    <col min="8954" max="8954" width="38.6640625" style="67" customWidth="1"/>
    <col min="8955" max="8955" width="23.5" style="67" bestFit="1" customWidth="1"/>
    <col min="8956" max="8956" width="23" style="67" bestFit="1" customWidth="1"/>
    <col min="8957" max="8957" width="18" style="67" customWidth="1"/>
    <col min="8958" max="8958" width="15" style="67" bestFit="1" customWidth="1"/>
    <col min="8959" max="8959" width="24.83203125" style="67" bestFit="1" customWidth="1"/>
    <col min="8960" max="8960" width="24.1640625" style="67" bestFit="1" customWidth="1"/>
    <col min="8961" max="8961" width="23.6640625" style="67" bestFit="1" customWidth="1"/>
    <col min="8962" max="8962" width="21.5" style="67" bestFit="1" customWidth="1"/>
    <col min="8963" max="8963" width="15" style="67" bestFit="1" customWidth="1"/>
    <col min="8964" max="8965" width="23.6640625" style="67" bestFit="1" customWidth="1"/>
    <col min="8966" max="8966" width="24.1640625" style="67" bestFit="1" customWidth="1"/>
    <col min="8967" max="8967" width="9.33203125" style="67"/>
    <col min="8968" max="8968" width="19.33203125" style="67" bestFit="1" customWidth="1"/>
    <col min="8969" max="8969" width="14" style="67" bestFit="1" customWidth="1"/>
    <col min="8970" max="8971" width="9.33203125" style="67"/>
    <col min="8972" max="8972" width="14" style="67" bestFit="1" customWidth="1"/>
    <col min="8973" max="9209" width="9.33203125" style="67"/>
    <col min="9210" max="9210" width="38.6640625" style="67" customWidth="1"/>
    <col min="9211" max="9211" width="23.5" style="67" bestFit="1" customWidth="1"/>
    <col min="9212" max="9212" width="23" style="67" bestFit="1" customWidth="1"/>
    <col min="9213" max="9213" width="18" style="67" customWidth="1"/>
    <col min="9214" max="9214" width="15" style="67" bestFit="1" customWidth="1"/>
    <col min="9215" max="9215" width="24.83203125" style="67" bestFit="1" customWidth="1"/>
    <col min="9216" max="9216" width="24.1640625" style="67" bestFit="1" customWidth="1"/>
    <col min="9217" max="9217" width="23.6640625" style="67" bestFit="1" customWidth="1"/>
    <col min="9218" max="9218" width="21.5" style="67" bestFit="1" customWidth="1"/>
    <col min="9219" max="9219" width="15" style="67" bestFit="1" customWidth="1"/>
    <col min="9220" max="9221" width="23.6640625" style="67" bestFit="1" customWidth="1"/>
    <col min="9222" max="9222" width="24.1640625" style="67" bestFit="1" customWidth="1"/>
    <col min="9223" max="9223" width="9.33203125" style="67"/>
    <col min="9224" max="9224" width="19.33203125" style="67" bestFit="1" customWidth="1"/>
    <col min="9225" max="9225" width="14" style="67" bestFit="1" customWidth="1"/>
    <col min="9226" max="9227" width="9.33203125" style="67"/>
    <col min="9228" max="9228" width="14" style="67" bestFit="1" customWidth="1"/>
    <col min="9229" max="9465" width="9.33203125" style="67"/>
    <col min="9466" max="9466" width="38.6640625" style="67" customWidth="1"/>
    <col min="9467" max="9467" width="23.5" style="67" bestFit="1" customWidth="1"/>
    <col min="9468" max="9468" width="23" style="67" bestFit="1" customWidth="1"/>
    <col min="9469" max="9469" width="18" style="67" customWidth="1"/>
    <col min="9470" max="9470" width="15" style="67" bestFit="1" customWidth="1"/>
    <col min="9471" max="9471" width="24.83203125" style="67" bestFit="1" customWidth="1"/>
    <col min="9472" max="9472" width="24.1640625" style="67" bestFit="1" customWidth="1"/>
    <col min="9473" max="9473" width="23.6640625" style="67" bestFit="1" customWidth="1"/>
    <col min="9474" max="9474" width="21.5" style="67" bestFit="1" customWidth="1"/>
    <col min="9475" max="9475" width="15" style="67" bestFit="1" customWidth="1"/>
    <col min="9476" max="9477" width="23.6640625" style="67" bestFit="1" customWidth="1"/>
    <col min="9478" max="9478" width="24.1640625" style="67" bestFit="1" customWidth="1"/>
    <col min="9479" max="9479" width="9.33203125" style="67"/>
    <col min="9480" max="9480" width="19.33203125" style="67" bestFit="1" customWidth="1"/>
    <col min="9481" max="9481" width="14" style="67" bestFit="1" customWidth="1"/>
    <col min="9482" max="9483" width="9.33203125" style="67"/>
    <col min="9484" max="9484" width="14" style="67" bestFit="1" customWidth="1"/>
    <col min="9485" max="9721" width="9.33203125" style="67"/>
    <col min="9722" max="9722" width="38.6640625" style="67" customWidth="1"/>
    <col min="9723" max="9723" width="23.5" style="67" bestFit="1" customWidth="1"/>
    <col min="9724" max="9724" width="23" style="67" bestFit="1" customWidth="1"/>
    <col min="9725" max="9725" width="18" style="67" customWidth="1"/>
    <col min="9726" max="9726" width="15" style="67" bestFit="1" customWidth="1"/>
    <col min="9727" max="9727" width="24.83203125" style="67" bestFit="1" customWidth="1"/>
    <col min="9728" max="9728" width="24.1640625" style="67" bestFit="1" customWidth="1"/>
    <col min="9729" max="9729" width="23.6640625" style="67" bestFit="1" customWidth="1"/>
    <col min="9730" max="9730" width="21.5" style="67" bestFit="1" customWidth="1"/>
    <col min="9731" max="9731" width="15" style="67" bestFit="1" customWidth="1"/>
    <col min="9732" max="9733" width="23.6640625" style="67" bestFit="1" customWidth="1"/>
    <col min="9734" max="9734" width="24.1640625" style="67" bestFit="1" customWidth="1"/>
    <col min="9735" max="9735" width="9.33203125" style="67"/>
    <col min="9736" max="9736" width="19.33203125" style="67" bestFit="1" customWidth="1"/>
    <col min="9737" max="9737" width="14" style="67" bestFit="1" customWidth="1"/>
    <col min="9738" max="9739" width="9.33203125" style="67"/>
    <col min="9740" max="9740" width="14" style="67" bestFit="1" customWidth="1"/>
    <col min="9741" max="9977" width="9.33203125" style="67"/>
    <col min="9978" max="9978" width="38.6640625" style="67" customWidth="1"/>
    <col min="9979" max="9979" width="23.5" style="67" bestFit="1" customWidth="1"/>
    <col min="9980" max="9980" width="23" style="67" bestFit="1" customWidth="1"/>
    <col min="9981" max="9981" width="18" style="67" customWidth="1"/>
    <col min="9982" max="9982" width="15" style="67" bestFit="1" customWidth="1"/>
    <col min="9983" max="9983" width="24.83203125" style="67" bestFit="1" customWidth="1"/>
    <col min="9984" max="9984" width="24.1640625" style="67" bestFit="1" customWidth="1"/>
    <col min="9985" max="9985" width="23.6640625" style="67" bestFit="1" customWidth="1"/>
    <col min="9986" max="9986" width="21.5" style="67" bestFit="1" customWidth="1"/>
    <col min="9987" max="9987" width="15" style="67" bestFit="1" customWidth="1"/>
    <col min="9988" max="9989" width="23.6640625" style="67" bestFit="1" customWidth="1"/>
    <col min="9990" max="9990" width="24.1640625" style="67" bestFit="1" customWidth="1"/>
    <col min="9991" max="9991" width="9.33203125" style="67"/>
    <col min="9992" max="9992" width="19.33203125" style="67" bestFit="1" customWidth="1"/>
    <col min="9993" max="9993" width="14" style="67" bestFit="1" customWidth="1"/>
    <col min="9994" max="9995" width="9.33203125" style="67"/>
    <col min="9996" max="9996" width="14" style="67" bestFit="1" customWidth="1"/>
    <col min="9997" max="10233" width="9.33203125" style="67"/>
    <col min="10234" max="10234" width="38.6640625" style="67" customWidth="1"/>
    <col min="10235" max="10235" width="23.5" style="67" bestFit="1" customWidth="1"/>
    <col min="10236" max="10236" width="23" style="67" bestFit="1" customWidth="1"/>
    <col min="10237" max="10237" width="18" style="67" customWidth="1"/>
    <col min="10238" max="10238" width="15" style="67" bestFit="1" customWidth="1"/>
    <col min="10239" max="10239" width="24.83203125" style="67" bestFit="1" customWidth="1"/>
    <col min="10240" max="10240" width="24.1640625" style="67" bestFit="1" customWidth="1"/>
    <col min="10241" max="10241" width="23.6640625" style="67" bestFit="1" customWidth="1"/>
    <col min="10242" max="10242" width="21.5" style="67" bestFit="1" customWidth="1"/>
    <col min="10243" max="10243" width="15" style="67" bestFit="1" customWidth="1"/>
    <col min="10244" max="10245" width="23.6640625" style="67" bestFit="1" customWidth="1"/>
    <col min="10246" max="10246" width="24.1640625" style="67" bestFit="1" customWidth="1"/>
    <col min="10247" max="10247" width="9.33203125" style="67"/>
    <col min="10248" max="10248" width="19.33203125" style="67" bestFit="1" customWidth="1"/>
    <col min="10249" max="10249" width="14" style="67" bestFit="1" customWidth="1"/>
    <col min="10250" max="10251" width="9.33203125" style="67"/>
    <col min="10252" max="10252" width="14" style="67" bestFit="1" customWidth="1"/>
    <col min="10253" max="10489" width="9.33203125" style="67"/>
    <col min="10490" max="10490" width="38.6640625" style="67" customWidth="1"/>
    <col min="10491" max="10491" width="23.5" style="67" bestFit="1" customWidth="1"/>
    <col min="10492" max="10492" width="23" style="67" bestFit="1" customWidth="1"/>
    <col min="10493" max="10493" width="18" style="67" customWidth="1"/>
    <col min="10494" max="10494" width="15" style="67" bestFit="1" customWidth="1"/>
    <col min="10495" max="10495" width="24.83203125" style="67" bestFit="1" customWidth="1"/>
    <col min="10496" max="10496" width="24.1640625" style="67" bestFit="1" customWidth="1"/>
    <col min="10497" max="10497" width="23.6640625" style="67" bestFit="1" customWidth="1"/>
    <col min="10498" max="10498" width="21.5" style="67" bestFit="1" customWidth="1"/>
    <col min="10499" max="10499" width="15" style="67" bestFit="1" customWidth="1"/>
    <col min="10500" max="10501" width="23.6640625" style="67" bestFit="1" customWidth="1"/>
    <col min="10502" max="10502" width="24.1640625" style="67" bestFit="1" customWidth="1"/>
    <col min="10503" max="10503" width="9.33203125" style="67"/>
    <col min="10504" max="10504" width="19.33203125" style="67" bestFit="1" customWidth="1"/>
    <col min="10505" max="10505" width="14" style="67" bestFit="1" customWidth="1"/>
    <col min="10506" max="10507" width="9.33203125" style="67"/>
    <col min="10508" max="10508" width="14" style="67" bestFit="1" customWidth="1"/>
    <col min="10509" max="10745" width="9.33203125" style="67"/>
    <col min="10746" max="10746" width="38.6640625" style="67" customWidth="1"/>
    <col min="10747" max="10747" width="23.5" style="67" bestFit="1" customWidth="1"/>
    <col min="10748" max="10748" width="23" style="67" bestFit="1" customWidth="1"/>
    <col min="10749" max="10749" width="18" style="67" customWidth="1"/>
    <col min="10750" max="10750" width="15" style="67" bestFit="1" customWidth="1"/>
    <col min="10751" max="10751" width="24.83203125" style="67" bestFit="1" customWidth="1"/>
    <col min="10752" max="10752" width="24.1640625" style="67" bestFit="1" customWidth="1"/>
    <col min="10753" max="10753" width="23.6640625" style="67" bestFit="1" customWidth="1"/>
    <col min="10754" max="10754" width="21.5" style="67" bestFit="1" customWidth="1"/>
    <col min="10755" max="10755" width="15" style="67" bestFit="1" customWidth="1"/>
    <col min="10756" max="10757" width="23.6640625" style="67" bestFit="1" customWidth="1"/>
    <col min="10758" max="10758" width="24.1640625" style="67" bestFit="1" customWidth="1"/>
    <col min="10759" max="10759" width="9.33203125" style="67"/>
    <col min="10760" max="10760" width="19.33203125" style="67" bestFit="1" customWidth="1"/>
    <col min="10761" max="10761" width="14" style="67" bestFit="1" customWidth="1"/>
    <col min="10762" max="10763" width="9.33203125" style="67"/>
    <col min="10764" max="10764" width="14" style="67" bestFit="1" customWidth="1"/>
    <col min="10765" max="11001" width="9.33203125" style="67"/>
    <col min="11002" max="11002" width="38.6640625" style="67" customWidth="1"/>
    <col min="11003" max="11003" width="23.5" style="67" bestFit="1" customWidth="1"/>
    <col min="11004" max="11004" width="23" style="67" bestFit="1" customWidth="1"/>
    <col min="11005" max="11005" width="18" style="67" customWidth="1"/>
    <col min="11006" max="11006" width="15" style="67" bestFit="1" customWidth="1"/>
    <col min="11007" max="11007" width="24.83203125" style="67" bestFit="1" customWidth="1"/>
    <col min="11008" max="11008" width="24.1640625" style="67" bestFit="1" customWidth="1"/>
    <col min="11009" max="11009" width="23.6640625" style="67" bestFit="1" customWidth="1"/>
    <col min="11010" max="11010" width="21.5" style="67" bestFit="1" customWidth="1"/>
    <col min="11011" max="11011" width="15" style="67" bestFit="1" customWidth="1"/>
    <col min="11012" max="11013" width="23.6640625" style="67" bestFit="1" customWidth="1"/>
    <col min="11014" max="11014" width="24.1640625" style="67" bestFit="1" customWidth="1"/>
    <col min="11015" max="11015" width="9.33203125" style="67"/>
    <col min="11016" max="11016" width="19.33203125" style="67" bestFit="1" customWidth="1"/>
    <col min="11017" max="11017" width="14" style="67" bestFit="1" customWidth="1"/>
    <col min="11018" max="11019" width="9.33203125" style="67"/>
    <col min="11020" max="11020" width="14" style="67" bestFit="1" customWidth="1"/>
    <col min="11021" max="11257" width="9.33203125" style="67"/>
    <col min="11258" max="11258" width="38.6640625" style="67" customWidth="1"/>
    <col min="11259" max="11259" width="23.5" style="67" bestFit="1" customWidth="1"/>
    <col min="11260" max="11260" width="23" style="67" bestFit="1" customWidth="1"/>
    <col min="11261" max="11261" width="18" style="67" customWidth="1"/>
    <col min="11262" max="11262" width="15" style="67" bestFit="1" customWidth="1"/>
    <col min="11263" max="11263" width="24.83203125" style="67" bestFit="1" customWidth="1"/>
    <col min="11264" max="11264" width="24.1640625" style="67" bestFit="1" customWidth="1"/>
    <col min="11265" max="11265" width="23.6640625" style="67" bestFit="1" customWidth="1"/>
    <col min="11266" max="11266" width="21.5" style="67" bestFit="1" customWidth="1"/>
    <col min="11267" max="11267" width="15" style="67" bestFit="1" customWidth="1"/>
    <col min="11268" max="11269" width="23.6640625" style="67" bestFit="1" customWidth="1"/>
    <col min="11270" max="11270" width="24.1640625" style="67" bestFit="1" customWidth="1"/>
    <col min="11271" max="11271" width="9.33203125" style="67"/>
    <col min="11272" max="11272" width="19.33203125" style="67" bestFit="1" customWidth="1"/>
    <col min="11273" max="11273" width="14" style="67" bestFit="1" customWidth="1"/>
    <col min="11274" max="11275" width="9.33203125" style="67"/>
    <col min="11276" max="11276" width="14" style="67" bestFit="1" customWidth="1"/>
    <col min="11277" max="11513" width="9.33203125" style="67"/>
    <col min="11514" max="11514" width="38.6640625" style="67" customWidth="1"/>
    <col min="11515" max="11515" width="23.5" style="67" bestFit="1" customWidth="1"/>
    <col min="11516" max="11516" width="23" style="67" bestFit="1" customWidth="1"/>
    <col min="11517" max="11517" width="18" style="67" customWidth="1"/>
    <col min="11518" max="11518" width="15" style="67" bestFit="1" customWidth="1"/>
    <col min="11519" max="11519" width="24.83203125" style="67" bestFit="1" customWidth="1"/>
    <col min="11520" max="11520" width="24.1640625" style="67" bestFit="1" customWidth="1"/>
    <col min="11521" max="11521" width="23.6640625" style="67" bestFit="1" customWidth="1"/>
    <col min="11522" max="11522" width="21.5" style="67" bestFit="1" customWidth="1"/>
    <col min="11523" max="11523" width="15" style="67" bestFit="1" customWidth="1"/>
    <col min="11524" max="11525" width="23.6640625" style="67" bestFit="1" customWidth="1"/>
    <col min="11526" max="11526" width="24.1640625" style="67" bestFit="1" customWidth="1"/>
    <col min="11527" max="11527" width="9.33203125" style="67"/>
    <col min="11528" max="11528" width="19.33203125" style="67" bestFit="1" customWidth="1"/>
    <col min="11529" max="11529" width="14" style="67" bestFit="1" customWidth="1"/>
    <col min="11530" max="11531" width="9.33203125" style="67"/>
    <col min="11532" max="11532" width="14" style="67" bestFit="1" customWidth="1"/>
    <col min="11533" max="11769" width="9.33203125" style="67"/>
    <col min="11770" max="11770" width="38.6640625" style="67" customWidth="1"/>
    <col min="11771" max="11771" width="23.5" style="67" bestFit="1" customWidth="1"/>
    <col min="11772" max="11772" width="23" style="67" bestFit="1" customWidth="1"/>
    <col min="11773" max="11773" width="18" style="67" customWidth="1"/>
    <col min="11774" max="11774" width="15" style="67" bestFit="1" customWidth="1"/>
    <col min="11775" max="11775" width="24.83203125" style="67" bestFit="1" customWidth="1"/>
    <col min="11776" max="11776" width="24.1640625" style="67" bestFit="1" customWidth="1"/>
    <col min="11777" max="11777" width="23.6640625" style="67" bestFit="1" customWidth="1"/>
    <col min="11778" max="11778" width="21.5" style="67" bestFit="1" customWidth="1"/>
    <col min="11779" max="11779" width="15" style="67" bestFit="1" customWidth="1"/>
    <col min="11780" max="11781" width="23.6640625" style="67" bestFit="1" customWidth="1"/>
    <col min="11782" max="11782" width="24.1640625" style="67" bestFit="1" customWidth="1"/>
    <col min="11783" max="11783" width="9.33203125" style="67"/>
    <col min="11784" max="11784" width="19.33203125" style="67" bestFit="1" customWidth="1"/>
    <col min="11785" max="11785" width="14" style="67" bestFit="1" customWidth="1"/>
    <col min="11786" max="11787" width="9.33203125" style="67"/>
    <col min="11788" max="11788" width="14" style="67" bestFit="1" customWidth="1"/>
    <col min="11789" max="12025" width="9.33203125" style="67"/>
    <col min="12026" max="12026" width="38.6640625" style="67" customWidth="1"/>
    <col min="12027" max="12027" width="23.5" style="67" bestFit="1" customWidth="1"/>
    <col min="12028" max="12028" width="23" style="67" bestFit="1" customWidth="1"/>
    <col min="12029" max="12029" width="18" style="67" customWidth="1"/>
    <col min="12030" max="12030" width="15" style="67" bestFit="1" customWidth="1"/>
    <col min="12031" max="12031" width="24.83203125" style="67" bestFit="1" customWidth="1"/>
    <col min="12032" max="12032" width="24.1640625" style="67" bestFit="1" customWidth="1"/>
    <col min="12033" max="12033" width="23.6640625" style="67" bestFit="1" customWidth="1"/>
    <col min="12034" max="12034" width="21.5" style="67" bestFit="1" customWidth="1"/>
    <col min="12035" max="12035" width="15" style="67" bestFit="1" customWidth="1"/>
    <col min="12036" max="12037" width="23.6640625" style="67" bestFit="1" customWidth="1"/>
    <col min="12038" max="12038" width="24.1640625" style="67" bestFit="1" customWidth="1"/>
    <col min="12039" max="12039" width="9.33203125" style="67"/>
    <col min="12040" max="12040" width="19.33203125" style="67" bestFit="1" customWidth="1"/>
    <col min="12041" max="12041" width="14" style="67" bestFit="1" customWidth="1"/>
    <col min="12042" max="12043" width="9.33203125" style="67"/>
    <col min="12044" max="12044" width="14" style="67" bestFit="1" customWidth="1"/>
    <col min="12045" max="12281" width="9.33203125" style="67"/>
    <col min="12282" max="12282" width="38.6640625" style="67" customWidth="1"/>
    <col min="12283" max="12283" width="23.5" style="67" bestFit="1" customWidth="1"/>
    <col min="12284" max="12284" width="23" style="67" bestFit="1" customWidth="1"/>
    <col min="12285" max="12285" width="18" style="67" customWidth="1"/>
    <col min="12286" max="12286" width="15" style="67" bestFit="1" customWidth="1"/>
    <col min="12287" max="12287" width="24.83203125" style="67" bestFit="1" customWidth="1"/>
    <col min="12288" max="12288" width="24.1640625" style="67" bestFit="1" customWidth="1"/>
    <col min="12289" max="12289" width="23.6640625" style="67" bestFit="1" customWidth="1"/>
    <col min="12290" max="12290" width="21.5" style="67" bestFit="1" customWidth="1"/>
    <col min="12291" max="12291" width="15" style="67" bestFit="1" customWidth="1"/>
    <col min="12292" max="12293" width="23.6640625" style="67" bestFit="1" customWidth="1"/>
    <col min="12294" max="12294" width="24.1640625" style="67" bestFit="1" customWidth="1"/>
    <col min="12295" max="12295" width="9.33203125" style="67"/>
    <col min="12296" max="12296" width="19.33203125" style="67" bestFit="1" customWidth="1"/>
    <col min="12297" max="12297" width="14" style="67" bestFit="1" customWidth="1"/>
    <col min="12298" max="12299" width="9.33203125" style="67"/>
    <col min="12300" max="12300" width="14" style="67" bestFit="1" customWidth="1"/>
    <col min="12301" max="12537" width="9.33203125" style="67"/>
    <col min="12538" max="12538" width="38.6640625" style="67" customWidth="1"/>
    <col min="12539" max="12539" width="23.5" style="67" bestFit="1" customWidth="1"/>
    <col min="12540" max="12540" width="23" style="67" bestFit="1" customWidth="1"/>
    <col min="12541" max="12541" width="18" style="67" customWidth="1"/>
    <col min="12542" max="12542" width="15" style="67" bestFit="1" customWidth="1"/>
    <col min="12543" max="12543" width="24.83203125" style="67" bestFit="1" customWidth="1"/>
    <col min="12544" max="12544" width="24.1640625" style="67" bestFit="1" customWidth="1"/>
    <col min="12545" max="12545" width="23.6640625" style="67" bestFit="1" customWidth="1"/>
    <col min="12546" max="12546" width="21.5" style="67" bestFit="1" customWidth="1"/>
    <col min="12547" max="12547" width="15" style="67" bestFit="1" customWidth="1"/>
    <col min="12548" max="12549" width="23.6640625" style="67" bestFit="1" customWidth="1"/>
    <col min="12550" max="12550" width="24.1640625" style="67" bestFit="1" customWidth="1"/>
    <col min="12551" max="12551" width="9.33203125" style="67"/>
    <col min="12552" max="12552" width="19.33203125" style="67" bestFit="1" customWidth="1"/>
    <col min="12553" max="12553" width="14" style="67" bestFit="1" customWidth="1"/>
    <col min="12554" max="12555" width="9.33203125" style="67"/>
    <col min="12556" max="12556" width="14" style="67" bestFit="1" customWidth="1"/>
    <col min="12557" max="12793" width="9.33203125" style="67"/>
    <col min="12794" max="12794" width="38.6640625" style="67" customWidth="1"/>
    <col min="12795" max="12795" width="23.5" style="67" bestFit="1" customWidth="1"/>
    <col min="12796" max="12796" width="23" style="67" bestFit="1" customWidth="1"/>
    <col min="12797" max="12797" width="18" style="67" customWidth="1"/>
    <col min="12798" max="12798" width="15" style="67" bestFit="1" customWidth="1"/>
    <col min="12799" max="12799" width="24.83203125" style="67" bestFit="1" customWidth="1"/>
    <col min="12800" max="12800" width="24.1640625" style="67" bestFit="1" customWidth="1"/>
    <col min="12801" max="12801" width="23.6640625" style="67" bestFit="1" customWidth="1"/>
    <col min="12802" max="12802" width="21.5" style="67" bestFit="1" customWidth="1"/>
    <col min="12803" max="12803" width="15" style="67" bestFit="1" customWidth="1"/>
    <col min="12804" max="12805" width="23.6640625" style="67" bestFit="1" customWidth="1"/>
    <col min="12806" max="12806" width="24.1640625" style="67" bestFit="1" customWidth="1"/>
    <col min="12807" max="12807" width="9.33203125" style="67"/>
    <col min="12808" max="12808" width="19.33203125" style="67" bestFit="1" customWidth="1"/>
    <col min="12809" max="12809" width="14" style="67" bestFit="1" customWidth="1"/>
    <col min="12810" max="12811" width="9.33203125" style="67"/>
    <col min="12812" max="12812" width="14" style="67" bestFit="1" customWidth="1"/>
    <col min="12813" max="13049" width="9.33203125" style="67"/>
    <col min="13050" max="13050" width="38.6640625" style="67" customWidth="1"/>
    <col min="13051" max="13051" width="23.5" style="67" bestFit="1" customWidth="1"/>
    <col min="13052" max="13052" width="23" style="67" bestFit="1" customWidth="1"/>
    <col min="13053" max="13053" width="18" style="67" customWidth="1"/>
    <col min="13054" max="13054" width="15" style="67" bestFit="1" customWidth="1"/>
    <col min="13055" max="13055" width="24.83203125" style="67" bestFit="1" customWidth="1"/>
    <col min="13056" max="13056" width="24.1640625" style="67" bestFit="1" customWidth="1"/>
    <col min="13057" max="13057" width="23.6640625" style="67" bestFit="1" customWidth="1"/>
    <col min="13058" max="13058" width="21.5" style="67" bestFit="1" customWidth="1"/>
    <col min="13059" max="13059" width="15" style="67" bestFit="1" customWidth="1"/>
    <col min="13060" max="13061" width="23.6640625" style="67" bestFit="1" customWidth="1"/>
    <col min="13062" max="13062" width="24.1640625" style="67" bestFit="1" customWidth="1"/>
    <col min="13063" max="13063" width="9.33203125" style="67"/>
    <col min="13064" max="13064" width="19.33203125" style="67" bestFit="1" customWidth="1"/>
    <col min="13065" max="13065" width="14" style="67" bestFit="1" customWidth="1"/>
    <col min="13066" max="13067" width="9.33203125" style="67"/>
    <col min="13068" max="13068" width="14" style="67" bestFit="1" customWidth="1"/>
    <col min="13069" max="13305" width="9.33203125" style="67"/>
    <col min="13306" max="13306" width="38.6640625" style="67" customWidth="1"/>
    <col min="13307" max="13307" width="23.5" style="67" bestFit="1" customWidth="1"/>
    <col min="13308" max="13308" width="23" style="67" bestFit="1" customWidth="1"/>
    <col min="13309" max="13309" width="18" style="67" customWidth="1"/>
    <col min="13310" max="13310" width="15" style="67" bestFit="1" customWidth="1"/>
    <col min="13311" max="13311" width="24.83203125" style="67" bestFit="1" customWidth="1"/>
    <col min="13312" max="13312" width="24.1640625" style="67" bestFit="1" customWidth="1"/>
    <col min="13313" max="13313" width="23.6640625" style="67" bestFit="1" customWidth="1"/>
    <col min="13314" max="13314" width="21.5" style="67" bestFit="1" customWidth="1"/>
    <col min="13315" max="13315" width="15" style="67" bestFit="1" customWidth="1"/>
    <col min="13316" max="13317" width="23.6640625" style="67" bestFit="1" customWidth="1"/>
    <col min="13318" max="13318" width="24.1640625" style="67" bestFit="1" customWidth="1"/>
    <col min="13319" max="13319" width="9.33203125" style="67"/>
    <col min="13320" max="13320" width="19.33203125" style="67" bestFit="1" customWidth="1"/>
    <col min="13321" max="13321" width="14" style="67" bestFit="1" customWidth="1"/>
    <col min="13322" max="13323" width="9.33203125" style="67"/>
    <col min="13324" max="13324" width="14" style="67" bestFit="1" customWidth="1"/>
    <col min="13325" max="13561" width="9.33203125" style="67"/>
    <col min="13562" max="13562" width="38.6640625" style="67" customWidth="1"/>
    <col min="13563" max="13563" width="23.5" style="67" bestFit="1" customWidth="1"/>
    <col min="13564" max="13564" width="23" style="67" bestFit="1" customWidth="1"/>
    <col min="13565" max="13565" width="18" style="67" customWidth="1"/>
    <col min="13566" max="13566" width="15" style="67" bestFit="1" customWidth="1"/>
    <col min="13567" max="13567" width="24.83203125" style="67" bestFit="1" customWidth="1"/>
    <col min="13568" max="13568" width="24.1640625" style="67" bestFit="1" customWidth="1"/>
    <col min="13569" max="13569" width="23.6640625" style="67" bestFit="1" customWidth="1"/>
    <col min="13570" max="13570" width="21.5" style="67" bestFit="1" customWidth="1"/>
    <col min="13571" max="13571" width="15" style="67" bestFit="1" customWidth="1"/>
    <col min="13572" max="13573" width="23.6640625" style="67" bestFit="1" customWidth="1"/>
    <col min="13574" max="13574" width="24.1640625" style="67" bestFit="1" customWidth="1"/>
    <col min="13575" max="13575" width="9.33203125" style="67"/>
    <col min="13576" max="13576" width="19.33203125" style="67" bestFit="1" customWidth="1"/>
    <col min="13577" max="13577" width="14" style="67" bestFit="1" customWidth="1"/>
    <col min="13578" max="13579" width="9.33203125" style="67"/>
    <col min="13580" max="13580" width="14" style="67" bestFit="1" customWidth="1"/>
    <col min="13581" max="13817" width="9.33203125" style="67"/>
    <col min="13818" max="13818" width="38.6640625" style="67" customWidth="1"/>
    <col min="13819" max="13819" width="23.5" style="67" bestFit="1" customWidth="1"/>
    <col min="13820" max="13820" width="23" style="67" bestFit="1" customWidth="1"/>
    <col min="13821" max="13821" width="18" style="67" customWidth="1"/>
    <col min="13822" max="13822" width="15" style="67" bestFit="1" customWidth="1"/>
    <col min="13823" max="13823" width="24.83203125" style="67" bestFit="1" customWidth="1"/>
    <col min="13824" max="13824" width="24.1640625" style="67" bestFit="1" customWidth="1"/>
    <col min="13825" max="13825" width="23.6640625" style="67" bestFit="1" customWidth="1"/>
    <col min="13826" max="13826" width="21.5" style="67" bestFit="1" customWidth="1"/>
    <col min="13827" max="13827" width="15" style="67" bestFit="1" customWidth="1"/>
    <col min="13828" max="13829" width="23.6640625" style="67" bestFit="1" customWidth="1"/>
    <col min="13830" max="13830" width="24.1640625" style="67" bestFit="1" customWidth="1"/>
    <col min="13831" max="13831" width="9.33203125" style="67"/>
    <col min="13832" max="13832" width="19.33203125" style="67" bestFit="1" customWidth="1"/>
    <col min="13833" max="13833" width="14" style="67" bestFit="1" customWidth="1"/>
    <col min="13834" max="13835" width="9.33203125" style="67"/>
    <col min="13836" max="13836" width="14" style="67" bestFit="1" customWidth="1"/>
    <col min="13837" max="14073" width="9.33203125" style="67"/>
    <col min="14074" max="14074" width="38.6640625" style="67" customWidth="1"/>
    <col min="14075" max="14075" width="23.5" style="67" bestFit="1" customWidth="1"/>
    <col min="14076" max="14076" width="23" style="67" bestFit="1" customWidth="1"/>
    <col min="14077" max="14077" width="18" style="67" customWidth="1"/>
    <col min="14078" max="14078" width="15" style="67" bestFit="1" customWidth="1"/>
    <col min="14079" max="14079" width="24.83203125" style="67" bestFit="1" customWidth="1"/>
    <col min="14080" max="14080" width="24.1640625" style="67" bestFit="1" customWidth="1"/>
    <col min="14081" max="14081" width="23.6640625" style="67" bestFit="1" customWidth="1"/>
    <col min="14082" max="14082" width="21.5" style="67" bestFit="1" customWidth="1"/>
    <col min="14083" max="14083" width="15" style="67" bestFit="1" customWidth="1"/>
    <col min="14084" max="14085" width="23.6640625" style="67" bestFit="1" customWidth="1"/>
    <col min="14086" max="14086" width="24.1640625" style="67" bestFit="1" customWidth="1"/>
    <col min="14087" max="14087" width="9.33203125" style="67"/>
    <col min="14088" max="14088" width="19.33203125" style="67" bestFit="1" customWidth="1"/>
    <col min="14089" max="14089" width="14" style="67" bestFit="1" customWidth="1"/>
    <col min="14090" max="14091" width="9.33203125" style="67"/>
    <col min="14092" max="14092" width="14" style="67" bestFit="1" customWidth="1"/>
    <col min="14093" max="14329" width="9.33203125" style="67"/>
    <col min="14330" max="14330" width="38.6640625" style="67" customWidth="1"/>
    <col min="14331" max="14331" width="23.5" style="67" bestFit="1" customWidth="1"/>
    <col min="14332" max="14332" width="23" style="67" bestFit="1" customWidth="1"/>
    <col min="14333" max="14333" width="18" style="67" customWidth="1"/>
    <col min="14334" max="14334" width="15" style="67" bestFit="1" customWidth="1"/>
    <col min="14335" max="14335" width="24.83203125" style="67" bestFit="1" customWidth="1"/>
    <col min="14336" max="14336" width="24.1640625" style="67" bestFit="1" customWidth="1"/>
    <col min="14337" max="14337" width="23.6640625" style="67" bestFit="1" customWidth="1"/>
    <col min="14338" max="14338" width="21.5" style="67" bestFit="1" customWidth="1"/>
    <col min="14339" max="14339" width="15" style="67" bestFit="1" customWidth="1"/>
    <col min="14340" max="14341" width="23.6640625" style="67" bestFit="1" customWidth="1"/>
    <col min="14342" max="14342" width="24.1640625" style="67" bestFit="1" customWidth="1"/>
    <col min="14343" max="14343" width="9.33203125" style="67"/>
    <col min="14344" max="14344" width="19.33203125" style="67" bestFit="1" customWidth="1"/>
    <col min="14345" max="14345" width="14" style="67" bestFit="1" customWidth="1"/>
    <col min="14346" max="14347" width="9.33203125" style="67"/>
    <col min="14348" max="14348" width="14" style="67" bestFit="1" customWidth="1"/>
    <col min="14349" max="14585" width="9.33203125" style="67"/>
    <col min="14586" max="14586" width="38.6640625" style="67" customWidth="1"/>
    <col min="14587" max="14587" width="23.5" style="67" bestFit="1" customWidth="1"/>
    <col min="14588" max="14588" width="23" style="67" bestFit="1" customWidth="1"/>
    <col min="14589" max="14589" width="18" style="67" customWidth="1"/>
    <col min="14590" max="14590" width="15" style="67" bestFit="1" customWidth="1"/>
    <col min="14591" max="14591" width="24.83203125" style="67" bestFit="1" customWidth="1"/>
    <col min="14592" max="14592" width="24.1640625" style="67" bestFit="1" customWidth="1"/>
    <col min="14593" max="14593" width="23.6640625" style="67" bestFit="1" customWidth="1"/>
    <col min="14594" max="14594" width="21.5" style="67" bestFit="1" customWidth="1"/>
    <col min="14595" max="14595" width="15" style="67" bestFit="1" customWidth="1"/>
    <col min="14596" max="14597" width="23.6640625" style="67" bestFit="1" customWidth="1"/>
    <col min="14598" max="14598" width="24.1640625" style="67" bestFit="1" customWidth="1"/>
    <col min="14599" max="14599" width="9.33203125" style="67"/>
    <col min="14600" max="14600" width="19.33203125" style="67" bestFit="1" customWidth="1"/>
    <col min="14601" max="14601" width="14" style="67" bestFit="1" customWidth="1"/>
    <col min="14602" max="14603" width="9.33203125" style="67"/>
    <col min="14604" max="14604" width="14" style="67" bestFit="1" customWidth="1"/>
    <col min="14605" max="14841" width="9.33203125" style="67"/>
    <col min="14842" max="14842" width="38.6640625" style="67" customWidth="1"/>
    <col min="14843" max="14843" width="23.5" style="67" bestFit="1" customWidth="1"/>
    <col min="14844" max="14844" width="23" style="67" bestFit="1" customWidth="1"/>
    <col min="14845" max="14845" width="18" style="67" customWidth="1"/>
    <col min="14846" max="14846" width="15" style="67" bestFit="1" customWidth="1"/>
    <col min="14847" max="14847" width="24.83203125" style="67" bestFit="1" customWidth="1"/>
    <col min="14848" max="14848" width="24.1640625" style="67" bestFit="1" customWidth="1"/>
    <col min="14849" max="14849" width="23.6640625" style="67" bestFit="1" customWidth="1"/>
    <col min="14850" max="14850" width="21.5" style="67" bestFit="1" customWidth="1"/>
    <col min="14851" max="14851" width="15" style="67" bestFit="1" customWidth="1"/>
    <col min="14852" max="14853" width="23.6640625" style="67" bestFit="1" customWidth="1"/>
    <col min="14854" max="14854" width="24.1640625" style="67" bestFit="1" customWidth="1"/>
    <col min="14855" max="14855" width="9.33203125" style="67"/>
    <col min="14856" max="14856" width="19.33203125" style="67" bestFit="1" customWidth="1"/>
    <col min="14857" max="14857" width="14" style="67" bestFit="1" customWidth="1"/>
    <col min="14858" max="14859" width="9.33203125" style="67"/>
    <col min="14860" max="14860" width="14" style="67" bestFit="1" customWidth="1"/>
    <col min="14861" max="15097" width="9.33203125" style="67"/>
    <col min="15098" max="15098" width="38.6640625" style="67" customWidth="1"/>
    <col min="15099" max="15099" width="23.5" style="67" bestFit="1" customWidth="1"/>
    <col min="15100" max="15100" width="23" style="67" bestFit="1" customWidth="1"/>
    <col min="15101" max="15101" width="18" style="67" customWidth="1"/>
    <col min="15102" max="15102" width="15" style="67" bestFit="1" customWidth="1"/>
    <col min="15103" max="15103" width="24.83203125" style="67" bestFit="1" customWidth="1"/>
    <col min="15104" max="15104" width="24.1640625" style="67" bestFit="1" customWidth="1"/>
    <col min="15105" max="15105" width="23.6640625" style="67" bestFit="1" customWidth="1"/>
    <col min="15106" max="15106" width="21.5" style="67" bestFit="1" customWidth="1"/>
    <col min="15107" max="15107" width="15" style="67" bestFit="1" customWidth="1"/>
    <col min="15108" max="15109" width="23.6640625" style="67" bestFit="1" customWidth="1"/>
    <col min="15110" max="15110" width="24.1640625" style="67" bestFit="1" customWidth="1"/>
    <col min="15111" max="15111" width="9.33203125" style="67"/>
    <col min="15112" max="15112" width="19.33203125" style="67" bestFit="1" customWidth="1"/>
    <col min="15113" max="15113" width="14" style="67" bestFit="1" customWidth="1"/>
    <col min="15114" max="15115" width="9.33203125" style="67"/>
    <col min="15116" max="15116" width="14" style="67" bestFit="1" customWidth="1"/>
    <col min="15117" max="15353" width="9.33203125" style="67"/>
    <col min="15354" max="15354" width="38.6640625" style="67" customWidth="1"/>
    <col min="15355" max="15355" width="23.5" style="67" bestFit="1" customWidth="1"/>
    <col min="15356" max="15356" width="23" style="67" bestFit="1" customWidth="1"/>
    <col min="15357" max="15357" width="18" style="67" customWidth="1"/>
    <col min="15358" max="15358" width="15" style="67" bestFit="1" customWidth="1"/>
    <col min="15359" max="15359" width="24.83203125" style="67" bestFit="1" customWidth="1"/>
    <col min="15360" max="15360" width="24.1640625" style="67" bestFit="1" customWidth="1"/>
    <col min="15361" max="15361" width="23.6640625" style="67" bestFit="1" customWidth="1"/>
    <col min="15362" max="15362" width="21.5" style="67" bestFit="1" customWidth="1"/>
    <col min="15363" max="15363" width="15" style="67" bestFit="1" customWidth="1"/>
    <col min="15364" max="15365" width="23.6640625" style="67" bestFit="1" customWidth="1"/>
    <col min="15366" max="15366" width="24.1640625" style="67" bestFit="1" customWidth="1"/>
    <col min="15367" max="15367" width="9.33203125" style="67"/>
    <col min="15368" max="15368" width="19.33203125" style="67" bestFit="1" customWidth="1"/>
    <col min="15369" max="15369" width="14" style="67" bestFit="1" customWidth="1"/>
    <col min="15370" max="15371" width="9.33203125" style="67"/>
    <col min="15372" max="15372" width="14" style="67" bestFit="1" customWidth="1"/>
    <col min="15373" max="15609" width="9.33203125" style="67"/>
    <col min="15610" max="15610" width="38.6640625" style="67" customWidth="1"/>
    <col min="15611" max="15611" width="23.5" style="67" bestFit="1" customWidth="1"/>
    <col min="15612" max="15612" width="23" style="67" bestFit="1" customWidth="1"/>
    <col min="15613" max="15613" width="18" style="67" customWidth="1"/>
    <col min="15614" max="15614" width="15" style="67" bestFit="1" customWidth="1"/>
    <col min="15615" max="15615" width="24.83203125" style="67" bestFit="1" customWidth="1"/>
    <col min="15616" max="15616" width="24.1640625" style="67" bestFit="1" customWidth="1"/>
    <col min="15617" max="15617" width="23.6640625" style="67" bestFit="1" customWidth="1"/>
    <col min="15618" max="15618" width="21.5" style="67" bestFit="1" customWidth="1"/>
    <col min="15619" max="15619" width="15" style="67" bestFit="1" customWidth="1"/>
    <col min="15620" max="15621" width="23.6640625" style="67" bestFit="1" customWidth="1"/>
    <col min="15622" max="15622" width="24.1640625" style="67" bestFit="1" customWidth="1"/>
    <col min="15623" max="15623" width="9.33203125" style="67"/>
    <col min="15624" max="15624" width="19.33203125" style="67" bestFit="1" customWidth="1"/>
    <col min="15625" max="15625" width="14" style="67" bestFit="1" customWidth="1"/>
    <col min="15626" max="15627" width="9.33203125" style="67"/>
    <col min="15628" max="15628" width="14" style="67" bestFit="1" customWidth="1"/>
    <col min="15629" max="15865" width="9.33203125" style="67"/>
    <col min="15866" max="15866" width="38.6640625" style="67" customWidth="1"/>
    <col min="15867" max="15867" width="23.5" style="67" bestFit="1" customWidth="1"/>
    <col min="15868" max="15868" width="23" style="67" bestFit="1" customWidth="1"/>
    <col min="15869" max="15869" width="18" style="67" customWidth="1"/>
    <col min="15870" max="15870" width="15" style="67" bestFit="1" customWidth="1"/>
    <col min="15871" max="15871" width="24.83203125" style="67" bestFit="1" customWidth="1"/>
    <col min="15872" max="15872" width="24.1640625" style="67" bestFit="1" customWidth="1"/>
    <col min="15873" max="15873" width="23.6640625" style="67" bestFit="1" customWidth="1"/>
    <col min="15874" max="15874" width="21.5" style="67" bestFit="1" customWidth="1"/>
    <col min="15875" max="15875" width="15" style="67" bestFit="1" customWidth="1"/>
    <col min="15876" max="15877" width="23.6640625" style="67" bestFit="1" customWidth="1"/>
    <col min="15878" max="15878" width="24.1640625" style="67" bestFit="1" customWidth="1"/>
    <col min="15879" max="15879" width="9.33203125" style="67"/>
    <col min="15880" max="15880" width="19.33203125" style="67" bestFit="1" customWidth="1"/>
    <col min="15881" max="15881" width="14" style="67" bestFit="1" customWidth="1"/>
    <col min="15882" max="15883" width="9.33203125" style="67"/>
    <col min="15884" max="15884" width="14" style="67" bestFit="1" customWidth="1"/>
    <col min="15885" max="16121" width="9.33203125" style="67"/>
    <col min="16122" max="16122" width="38.6640625" style="67" customWidth="1"/>
    <col min="16123" max="16123" width="23.5" style="67" bestFit="1" customWidth="1"/>
    <col min="16124" max="16124" width="23" style="67" bestFit="1" customWidth="1"/>
    <col min="16125" max="16125" width="18" style="67" customWidth="1"/>
    <col min="16126" max="16126" width="15" style="67" bestFit="1" customWidth="1"/>
    <col min="16127" max="16127" width="24.83203125" style="67" bestFit="1" customWidth="1"/>
    <col min="16128" max="16128" width="24.1640625" style="67" bestFit="1" customWidth="1"/>
    <col min="16129" max="16129" width="23.6640625" style="67" bestFit="1" customWidth="1"/>
    <col min="16130" max="16130" width="21.5" style="67" bestFit="1" customWidth="1"/>
    <col min="16131" max="16131" width="15" style="67" bestFit="1" customWidth="1"/>
    <col min="16132" max="16133" width="23.6640625" style="67" bestFit="1" customWidth="1"/>
    <col min="16134" max="16134" width="24.1640625" style="67" bestFit="1" customWidth="1"/>
    <col min="16135" max="16135" width="9.33203125" style="67"/>
    <col min="16136" max="16136" width="19.33203125" style="67" bestFit="1" customWidth="1"/>
    <col min="16137" max="16137" width="14" style="67" bestFit="1" customWidth="1"/>
    <col min="16138" max="16139" width="9.33203125" style="67"/>
    <col min="16140" max="16140" width="14" style="67" bestFit="1" customWidth="1"/>
    <col min="16141" max="16384" width="9.33203125" style="67"/>
  </cols>
  <sheetData>
    <row r="1" spans="1:6" ht="15.75" x14ac:dyDescent="0.25">
      <c r="A1" s="120" t="s">
        <v>70</v>
      </c>
      <c r="B1" s="120"/>
      <c r="C1" s="120"/>
      <c r="D1" s="120"/>
      <c r="E1" s="120"/>
      <c r="F1" s="66"/>
    </row>
    <row r="2" spans="1:6" ht="15.75" x14ac:dyDescent="0.25">
      <c r="A2" s="120" t="s">
        <v>71</v>
      </c>
      <c r="B2" s="120"/>
      <c r="C2" s="120"/>
      <c r="D2" s="120"/>
      <c r="E2" s="120"/>
      <c r="F2" s="66"/>
    </row>
    <row r="3" spans="1:6" ht="15" x14ac:dyDescent="0.25">
      <c r="A3" s="121" t="s">
        <v>72</v>
      </c>
      <c r="B3" s="121"/>
      <c r="C3" s="121"/>
      <c r="D3" s="121"/>
      <c r="E3" s="121"/>
      <c r="F3" s="68"/>
    </row>
    <row r="4" spans="1:6" x14ac:dyDescent="0.2">
      <c r="A4" s="67" t="s">
        <v>100</v>
      </c>
    </row>
    <row r="5" spans="1:6" ht="15" x14ac:dyDescent="0.25">
      <c r="A5" s="69" t="s">
        <v>73</v>
      </c>
      <c r="B5" s="122" t="s">
        <v>74</v>
      </c>
      <c r="C5" s="123"/>
      <c r="D5" s="123"/>
      <c r="E5" s="124"/>
      <c r="F5" s="70"/>
    </row>
    <row r="6" spans="1:6" ht="15" x14ac:dyDescent="0.25">
      <c r="A6" s="71"/>
      <c r="B6" s="69"/>
      <c r="C6" s="72" t="s">
        <v>75</v>
      </c>
      <c r="D6" s="72" t="s">
        <v>76</v>
      </c>
      <c r="E6" s="69" t="s">
        <v>38</v>
      </c>
    </row>
    <row r="7" spans="1:6" ht="15" x14ac:dyDescent="0.25">
      <c r="A7" s="71"/>
      <c r="B7" s="71" t="s">
        <v>77</v>
      </c>
      <c r="C7" s="73"/>
      <c r="D7" s="73" t="s">
        <v>78</v>
      </c>
      <c r="E7" s="71" t="s">
        <v>79</v>
      </c>
    </row>
    <row r="8" spans="1:6" ht="15" x14ac:dyDescent="0.25">
      <c r="A8" s="71"/>
      <c r="B8" s="71" t="s">
        <v>80</v>
      </c>
      <c r="C8" s="73"/>
      <c r="D8" s="73" t="s">
        <v>81</v>
      </c>
      <c r="E8" s="71" t="s">
        <v>82</v>
      </c>
    </row>
    <row r="9" spans="1:6" ht="15" x14ac:dyDescent="0.25">
      <c r="A9" s="74"/>
      <c r="B9" s="74"/>
      <c r="C9" s="75"/>
      <c r="D9" s="75" t="s">
        <v>83</v>
      </c>
      <c r="E9" s="74"/>
    </row>
    <row r="10" spans="1:6" ht="15" x14ac:dyDescent="0.2">
      <c r="A10" s="76" t="s">
        <v>84</v>
      </c>
      <c r="B10" s="77">
        <v>12404543</v>
      </c>
      <c r="C10" s="77">
        <f>13026237-B10</f>
        <v>621694</v>
      </c>
      <c r="D10" s="77"/>
      <c r="E10" s="77">
        <f>+B10+C10-D10</f>
        <v>13026237</v>
      </c>
    </row>
    <row r="11" spans="1:6" ht="15" x14ac:dyDescent="0.2">
      <c r="A11" s="76" t="s">
        <v>85</v>
      </c>
      <c r="B11" s="77">
        <v>93220768.189999998</v>
      </c>
      <c r="C11" s="77">
        <f>107543545.19-B11</f>
        <v>14322777</v>
      </c>
      <c r="D11" s="77">
        <v>0</v>
      </c>
      <c r="E11" s="77">
        <f>+B11+C11-D11</f>
        <v>107543545.19</v>
      </c>
    </row>
    <row r="12" spans="1:6" ht="15" x14ac:dyDescent="0.2">
      <c r="A12" s="76" t="s">
        <v>36</v>
      </c>
      <c r="B12" s="77">
        <v>5348021</v>
      </c>
      <c r="C12" s="77">
        <f>5514512-B12</f>
        <v>166491</v>
      </c>
      <c r="D12" s="77"/>
      <c r="E12" s="77">
        <f>+B12+C12-D12</f>
        <v>5514512</v>
      </c>
    </row>
    <row r="13" spans="1:6" ht="15" x14ac:dyDescent="0.2">
      <c r="A13" s="76" t="s">
        <v>86</v>
      </c>
      <c r="B13" s="77">
        <v>13281059.66</v>
      </c>
      <c r="C13" s="77">
        <f>17364279.66-B13</f>
        <v>4083220</v>
      </c>
      <c r="D13" s="77"/>
      <c r="E13" s="77">
        <f>+B13+C13-D13</f>
        <v>17364279.66</v>
      </c>
    </row>
    <row r="14" spans="1:6" ht="15" x14ac:dyDescent="0.25">
      <c r="A14" s="78" t="s">
        <v>87</v>
      </c>
      <c r="B14" s="79">
        <f>SUM(B10:B13)</f>
        <v>124254391.84999999</v>
      </c>
      <c r="C14" s="79">
        <f>SUM(C10:C13)</f>
        <v>19194182</v>
      </c>
      <c r="D14" s="79">
        <f>SUM(D10:D13)</f>
        <v>0</v>
      </c>
      <c r="E14" s="79">
        <f>SUM(E10:E13)</f>
        <v>143448573.84999999</v>
      </c>
    </row>
    <row r="15" spans="1:6" x14ac:dyDescent="0.2">
      <c r="D15" s="67" t="s">
        <v>88</v>
      </c>
      <c r="F15" s="80"/>
    </row>
    <row r="16" spans="1:6" ht="15" x14ac:dyDescent="0.25">
      <c r="B16" s="81" t="s">
        <v>89</v>
      </c>
      <c r="C16" s="81" t="s">
        <v>90</v>
      </c>
      <c r="D16" s="81" t="s">
        <v>38</v>
      </c>
    </row>
    <row r="17" spans="1:6" ht="15" x14ac:dyDescent="0.25">
      <c r="A17" s="81" t="s">
        <v>73</v>
      </c>
      <c r="B17" s="82"/>
      <c r="C17" s="82"/>
      <c r="D17" s="82"/>
    </row>
    <row r="18" spans="1:6" ht="15" x14ac:dyDescent="0.25">
      <c r="A18" s="83" t="s">
        <v>84</v>
      </c>
      <c r="B18" s="84">
        <v>3895.24</v>
      </c>
      <c r="C18" s="84">
        <v>130.26</v>
      </c>
      <c r="D18" s="84">
        <f>B18+C18</f>
        <v>4025.5</v>
      </c>
      <c r="F18" s="85"/>
    </row>
    <row r="19" spans="1:6" ht="15" x14ac:dyDescent="0.25">
      <c r="A19" s="83" t="s">
        <v>85</v>
      </c>
      <c r="B19" s="84">
        <v>657.21</v>
      </c>
      <c r="C19" s="84">
        <v>1075.44</v>
      </c>
      <c r="D19" s="84">
        <f t="shared" ref="D19:D21" si="0">B19+C19</f>
        <v>1732.65</v>
      </c>
      <c r="F19" s="85"/>
    </row>
    <row r="20" spans="1:6" ht="15" x14ac:dyDescent="0.25">
      <c r="A20" s="83" t="s">
        <v>36</v>
      </c>
      <c r="B20" s="84">
        <v>73.319999999999993</v>
      </c>
      <c r="C20" s="84">
        <v>55.15</v>
      </c>
      <c r="D20" s="84">
        <f t="shared" si="0"/>
        <v>128.47</v>
      </c>
      <c r="F20" s="85"/>
    </row>
    <row r="21" spans="1:6" ht="15" x14ac:dyDescent="0.25">
      <c r="A21" s="83" t="s">
        <v>86</v>
      </c>
      <c r="B21" s="84">
        <v>164.92</v>
      </c>
      <c r="C21" s="84">
        <v>173.64</v>
      </c>
      <c r="D21" s="84">
        <f t="shared" si="0"/>
        <v>338.55999999999995</v>
      </c>
      <c r="F21" s="85"/>
    </row>
    <row r="22" spans="1:6" ht="15" x14ac:dyDescent="0.25">
      <c r="A22" s="86" t="s">
        <v>38</v>
      </c>
      <c r="B22" s="84">
        <f>SUM(B18:B21)</f>
        <v>4790.6899999999996</v>
      </c>
      <c r="C22" s="84">
        <f>SUM(C18:C21)</f>
        <v>1434.4900000000002</v>
      </c>
      <c r="D22" s="87">
        <f>SUM(D18:D21)</f>
        <v>6225.18</v>
      </c>
      <c r="F22" s="85"/>
    </row>
    <row r="23" spans="1:6" ht="15" x14ac:dyDescent="0.25">
      <c r="A23" s="88"/>
      <c r="B23" s="88"/>
      <c r="C23" s="88"/>
      <c r="D23" s="88"/>
    </row>
    <row r="24" spans="1:6" ht="15" x14ac:dyDescent="0.25">
      <c r="A24" s="88"/>
      <c r="B24" s="88"/>
      <c r="C24" s="88" t="s">
        <v>91</v>
      </c>
      <c r="D24" s="89">
        <f>D19+D20+D21</f>
        <v>2199.6800000000003</v>
      </c>
    </row>
    <row r="25" spans="1:6" ht="15" x14ac:dyDescent="0.25">
      <c r="A25" s="86" t="s">
        <v>92</v>
      </c>
      <c r="B25" s="88"/>
      <c r="C25" s="88" t="s">
        <v>93</v>
      </c>
      <c r="D25" s="89">
        <f>D22</f>
        <v>6225.18</v>
      </c>
    </row>
    <row r="26" spans="1:6" ht="15" x14ac:dyDescent="0.25">
      <c r="A26" s="86" t="s">
        <v>94</v>
      </c>
      <c r="B26" s="88"/>
      <c r="C26" s="88"/>
      <c r="D26" s="88"/>
    </row>
    <row r="27" spans="1:6" ht="15" x14ac:dyDescent="0.25">
      <c r="A27" s="86" t="s">
        <v>95</v>
      </c>
    </row>
  </sheetData>
  <mergeCells count="4">
    <mergeCell ref="A1:E1"/>
    <mergeCell ref="A2:E2"/>
    <mergeCell ref="A3:E3"/>
    <mergeCell ref="B5:E5"/>
  </mergeCells>
  <printOptions horizontalCentered="1"/>
  <pageMargins left="0.7" right="0.7" top="0.75" bottom="0.75" header="0.3" footer="0.3"/>
  <pageSetup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RFQ 26-27</vt:lpstr>
      <vt:lpstr>Annx. 1</vt:lpstr>
      <vt:lpstr>Annx. 2</vt:lpstr>
      <vt:lpstr>Annx. 3</vt:lpstr>
      <vt:lpstr>Annx. 4</vt:lpstr>
      <vt:lpstr>Annx.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  Registrar Mesra</cp:lastModifiedBy>
  <cp:lastPrinted>2026-10-02T07:52:00Z</cp:lastPrinted>
  <dcterms:created xsi:type="dcterms:W3CDTF">2023-09-18T11:03:30Z</dcterms:created>
  <dcterms:modified xsi:type="dcterms:W3CDTF">2026-10-06T12:06:12Z</dcterms:modified>
</cp:coreProperties>
</file>