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r. Ajay Kumar\Downloads\"/>
    </mc:Choice>
  </mc:AlternateContent>
  <xr:revisionPtr revIDLastSave="0" documentId="13_ncr:1_{CEDE2081-36BA-4AD5-9728-BD58E68B1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 3 years" sheetId="1" r:id="rId1"/>
    <sheet name="Supporting Informat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1" l="1"/>
  <c r="F91" i="1"/>
  <c r="E91" i="1"/>
  <c r="G69" i="1"/>
  <c r="F69" i="1"/>
  <c r="E69" i="1"/>
  <c r="G64" i="1"/>
  <c r="F64" i="1"/>
  <c r="E64" i="1"/>
  <c r="G60" i="1"/>
  <c r="F60" i="1"/>
  <c r="E60" i="1"/>
  <c r="G56" i="1"/>
  <c r="F56" i="1"/>
  <c r="E56" i="1"/>
  <c r="G45" i="1"/>
  <c r="F45" i="1"/>
  <c r="E45" i="1"/>
  <c r="D14" i="1"/>
  <c r="H63" i="1" s="1"/>
  <c r="E99" i="1"/>
  <c r="E90" i="1"/>
  <c r="E86" i="1"/>
  <c r="E81" i="1"/>
  <c r="E76" i="1"/>
  <c r="E72" i="1"/>
  <c r="E70" i="1"/>
  <c r="E63" i="1"/>
  <c r="E59" i="1"/>
  <c r="G55" i="1"/>
  <c r="F55" i="1"/>
  <c r="E55" i="1"/>
  <c r="E52" i="1"/>
  <c r="G46" i="1"/>
  <c r="F46" i="1"/>
  <c r="E46" i="1"/>
  <c r="E42" i="1"/>
  <c r="G39" i="1"/>
  <c r="F39" i="1"/>
  <c r="E39" i="1"/>
  <c r="G36" i="1"/>
  <c r="F36" i="1"/>
  <c r="E36" i="1"/>
  <c r="E33" i="1"/>
  <c r="E21" i="1"/>
  <c r="G59" i="1"/>
  <c r="G63" i="1"/>
  <c r="G76" i="1"/>
  <c r="F76" i="1"/>
  <c r="G86" i="1"/>
  <c r="F86" i="1"/>
  <c r="G81" i="1"/>
  <c r="F81" i="1"/>
  <c r="G70" i="1"/>
  <c r="F72" i="1"/>
  <c r="H59" i="1" l="1"/>
  <c r="H90" i="1"/>
  <c r="H68" i="1"/>
  <c r="H44" i="1"/>
  <c r="H18" i="1"/>
  <c r="H55" i="1"/>
  <c r="E68" i="1"/>
  <c r="F70" i="1"/>
  <c r="F68" i="1" s="1"/>
  <c r="G72" i="1"/>
  <c r="G68" i="1" s="1"/>
  <c r="D105" i="1" l="1"/>
  <c r="F59" i="1"/>
  <c r="G52" i="1" l="1"/>
  <c r="F52" i="1"/>
  <c r="E44" i="1"/>
  <c r="G90" i="1"/>
  <c r="F90" i="1"/>
  <c r="G99" i="1"/>
  <c r="H99" i="1" s="1"/>
  <c r="F99" i="1"/>
  <c r="F63" i="1"/>
  <c r="G96" i="1"/>
  <c r="F96" i="1"/>
  <c r="E96" i="1"/>
  <c r="F105" i="1" l="1"/>
  <c r="G21" i="1"/>
  <c r="F21" i="1"/>
  <c r="G24" i="1"/>
  <c r="F24" i="1"/>
  <c r="E24" i="1"/>
  <c r="G27" i="1"/>
  <c r="F27" i="1"/>
  <c r="E27" i="1"/>
  <c r="G30" i="1"/>
  <c r="F30" i="1"/>
  <c r="E30" i="1"/>
  <c r="G33" i="1"/>
  <c r="F33" i="1"/>
  <c r="G42" i="1"/>
  <c r="F42" i="1"/>
  <c r="E19" i="1" l="1"/>
  <c r="F19" i="1"/>
  <c r="G19" i="1"/>
  <c r="E20" i="1"/>
  <c r="E18" i="1" s="1"/>
  <c r="E105" i="1" s="1"/>
  <c r="F20" i="1"/>
  <c r="F18" i="1" s="1"/>
  <c r="G20" i="1"/>
  <c r="G18" i="1" s="1"/>
  <c r="F44" i="1" l="1"/>
  <c r="G44" i="1"/>
  <c r="G105" i="1" s="1"/>
</calcChain>
</file>

<file path=xl/sharedStrings.xml><?xml version="1.0" encoding="utf-8"?>
<sst xmlns="http://schemas.openxmlformats.org/spreadsheetml/2006/main" count="233" uniqueCount="187">
  <si>
    <t>FACULTY PERFORMANCE CALCULATION SHEET (PROBATION CONFIRMATION)</t>
  </si>
  <si>
    <t>NAME OF THE FACULTY:</t>
  </si>
  <si>
    <t>PRESENT DESIGNATION &amp; ACADEMIC LEVEL:</t>
  </si>
  <si>
    <t>DEPARTMENT:</t>
  </si>
  <si>
    <t>EMP CODE:</t>
  </si>
  <si>
    <t>HIGHEST DEGREE:</t>
  </si>
  <si>
    <t>CENTRE:</t>
  </si>
  <si>
    <t>DATE OF JOINING BIT IN UGC RECOGNIZED FACULTY POSITION (in DD-MM-YYYY format):</t>
  </si>
  <si>
    <t>TOTAL DURATION IN BIT AS FACULTY (in YEARS):</t>
  </si>
  <si>
    <t>S.N</t>
  </si>
  <si>
    <t>Academic/Research Activity</t>
  </si>
  <si>
    <t>Maximum Marks</t>
  </si>
  <si>
    <t>Calendar Year-wise Score by the Applicant</t>
  </si>
  <si>
    <t>Publication / Patent / Book / Book Chapter</t>
  </si>
  <si>
    <t>Q1 Journal (WoS)</t>
  </si>
  <si>
    <t>First/corresponding author: (15 marks per publication)</t>
  </si>
  <si>
    <t>Other author: (7 marks per publication)</t>
  </si>
  <si>
    <t>Q2 Journal (WoS)</t>
  </si>
  <si>
    <t>First/corresponding author: (10 marks per publication)</t>
  </si>
  <si>
    <t>Other author: (5 marks per publication)</t>
  </si>
  <si>
    <t>Q3 Journal (WoS)</t>
  </si>
  <si>
    <t>First/corresponding author: (5 marks per publication)</t>
  </si>
  <si>
    <t>Other author: (3 marks per publication)</t>
  </si>
  <si>
    <t>Q4 Journal (WoS)</t>
  </si>
  <si>
    <t>First/corresponding author: (3 marks per publication)</t>
  </si>
  <si>
    <t>Other author: (2 marks per publication)</t>
  </si>
  <si>
    <t>Scopus or any other UGC recognized Journal</t>
  </si>
  <si>
    <t>First/corresponding author: (2 marks per publication)</t>
  </si>
  <si>
    <t>Other author: (1 marks per publication)</t>
  </si>
  <si>
    <t>(b) Patent (excluding design patents and copyright): (max. marks: 10)</t>
  </si>
  <si>
    <t>Patent granted: (10 marks)</t>
  </si>
  <si>
    <t>Patent published: (5 marks per patent)</t>
  </si>
  <si>
    <t>(c) Books / Book Chapter: (max. marks: 5)</t>
  </si>
  <si>
    <t xml:space="preserve">Book: (5 marks) </t>
  </si>
  <si>
    <t>Chapter in Edited Book: (2.5 mark per chapter)</t>
  </si>
  <si>
    <t>(d) Citation: (max. marks: 5)</t>
  </si>
  <si>
    <t xml:space="preserve">Industrial Funding, Research Grant, Consultancy &amp; Seed Money Grant </t>
  </si>
  <si>
    <t>(a) Sanctioned:</t>
  </si>
  <si>
    <t>Extramural Industrial / Research Funding as Principal Investigator: (10 marks per sanctioned project)</t>
  </si>
  <si>
    <t>Extramural Industrial / Research Funding as Co-Principal Investigator: (5 marks per sanctioned project)</t>
  </si>
  <si>
    <t>Consultancy received by the Faculty Member (as individual): (10 marks per consultancy)</t>
  </si>
  <si>
    <t>Handling Consultancy Projects received by the Department (in the name of HoD): (3 marks)</t>
  </si>
  <si>
    <t>Seed Money Grant sanctioned: (5 marks)</t>
  </si>
  <si>
    <t>(b) Applied: (max. marks: 5)</t>
  </si>
  <si>
    <t>As Principal Investigator: (1 project applied: (3 marks); 2 or more projects applied: (5 marks))</t>
  </si>
  <si>
    <t>As Co-Principal Investigator: (1 project applied: (2 marks); 2 or more projects applied: (4 marks))</t>
  </si>
  <si>
    <t>Award/Recognition/Prizes/Fellowship</t>
  </si>
  <si>
    <t>International: (5 marks per award)</t>
  </si>
  <si>
    <t>National: (3 marks per award)</t>
  </si>
  <si>
    <r>
      <t xml:space="preserve">Academic / Industrial Collaboration </t>
    </r>
    <r>
      <rPr>
        <b/>
        <sz val="12"/>
        <rFont val="Aptos"/>
        <family val="2"/>
      </rPr>
      <t>(Outcome-based as Joint Research &amp; Innovation, Technology Transfer &amp; Commercialization Collaboration, Infrastructure Development, Joint Publication, Prototype &amp; Product Development, Strategic Partnerships, etc.)</t>
    </r>
  </si>
  <si>
    <t>International Collaboration: (5 marks per collaboration)</t>
  </si>
  <si>
    <t>National Collaboration: (3 marks per collaboration)</t>
  </si>
  <si>
    <t>Conference/Workshop/FDPs/Symposium Organized or Attended as an Invitee</t>
  </si>
  <si>
    <t>As Coordinator/Convenor/Co-convenor/Organizing Secretary: (5 marks per event)</t>
  </si>
  <si>
    <t>As Organizing committee member: (max. 2 marks)</t>
  </si>
  <si>
    <t>Invited lectures/ Resource Person/ paper presentation in Conferences, FDPs, etc.: (max. 2 marks)</t>
  </si>
  <si>
    <t>Teaching and Student Feedback</t>
  </si>
  <si>
    <t>(a) Student Feedback (Average of SP and MO sessions): (max. marks: 10)</t>
  </si>
  <si>
    <t>(b) E-Content generation and upload in Department website: (max. marks: 5)</t>
  </si>
  <si>
    <t xml:space="preserve">Development of Plagiarism free Course Question Bank (≥100 Q&amp;A; 50% MCQs (aligned to relevant competitive exams) + 50% subjective) with Model Answers: (5 marks per course) </t>
  </si>
  <si>
    <t>Development of UG / PG Lab manual for a sessional course: (5 marks)</t>
  </si>
  <si>
    <t xml:space="preserve">Institute-Level and Departmental Activities </t>
  </si>
  <si>
    <t>Institute-Level activities (Wardens, Assistant Wardens, Asst. CoE, NCC Co-coordinator, Faculty Advisors of various Institute Clubs, etc.): (max. 5 marks)</t>
  </si>
  <si>
    <t>Members of Institute level committee: (1 committee: (3 marks); 2 or more committee: (5 marks))</t>
  </si>
  <si>
    <t>Departmental activities, like Lab Incharge, Course Coordinator, PhD Coordinator, Time-table Coordinator, NBA/NAAC Coordinator, etc.: (1 assignment: (3 marks); 2 or more assignments: (5 marks) )</t>
  </si>
  <si>
    <t>Ph. D. Supervision</t>
  </si>
  <si>
    <t>Departmental Feedback</t>
  </si>
  <si>
    <t>Academic activities (new course/lab design, New lab facility development at UG/PG level: (max. 5 marks)</t>
  </si>
  <si>
    <t>Student Mentorship: (max. 5 marks)</t>
  </si>
  <si>
    <t>Teaching Quality, Feedback, and Perspective: (max. 5 marks)</t>
  </si>
  <si>
    <t>Punctuality, Sincerity, Dedication to Assigned Work, Teamwork Aptitude: (max. 5 marks)</t>
  </si>
  <si>
    <t xml:space="preserve"> TOTAL</t>
  </si>
  <si>
    <t xml:space="preserve">NOTE: </t>
  </si>
  <si>
    <r>
      <t xml:space="preserve">1. For WoS Quartile (Q) - ranking information: </t>
    </r>
    <r>
      <rPr>
        <sz val="14"/>
        <color rgb="FF0000FF"/>
        <rFont val="Aptos"/>
        <family val="2"/>
      </rPr>
      <t xml:space="preserve">https://wos-journal.info/ </t>
    </r>
  </si>
  <si>
    <t>2. Only research and academic credentials achieved with BIT affiliation during the probation period is to be considered.</t>
  </si>
  <si>
    <t>3. Only the white-coloured cells under the Year columns are active for data entry, all other cells are locked.</t>
  </si>
  <si>
    <t>4. Candidate should fill all sections in this sheet except (9. Department Feedback) and submit it to the HoD.</t>
  </si>
  <si>
    <t>Publication / Patent / Book / Book Chapters:</t>
  </si>
  <si>
    <t>1. Add rows for entry, if required</t>
  </si>
  <si>
    <t>Publications:</t>
  </si>
  <si>
    <t>Assessment Year</t>
  </si>
  <si>
    <t>Q1 (WoS) Journal</t>
  </si>
  <si>
    <t>Q2 (WoS) Journal</t>
  </si>
  <si>
    <t>Q3 (WoS) Journal</t>
  </si>
  <si>
    <t>Q4 (WoS) Journal</t>
  </si>
  <si>
    <t>Scopus or other UGC Care Journals</t>
  </si>
  <si>
    <t>Score Claimed</t>
  </si>
  <si>
    <t>(Name of the Journal, DoI/link)</t>
  </si>
  <si>
    <t>First / Corresponding author</t>
  </si>
  <si>
    <t>Other authors</t>
  </si>
  <si>
    <t>Patents:</t>
  </si>
  <si>
    <t>Title of the Patent</t>
  </si>
  <si>
    <t>Inventors</t>
  </si>
  <si>
    <t>Patent Number / Application Number</t>
  </si>
  <si>
    <t>Filing date</t>
  </si>
  <si>
    <t>Date of Publication</t>
  </si>
  <si>
    <t>Date of Grant (if any)</t>
  </si>
  <si>
    <t>Applicant Organization</t>
  </si>
  <si>
    <t>Field of Innovation</t>
  </si>
  <si>
    <t>Status of the Patent</t>
  </si>
  <si>
    <t>Commercialization / Technology transfer (if Applicable)</t>
  </si>
  <si>
    <t>Books / Book Chapters:</t>
  </si>
  <si>
    <t>Title of the Book</t>
  </si>
  <si>
    <t>Book / Book Chapter</t>
  </si>
  <si>
    <t>Authors / Editors</t>
  </si>
  <si>
    <t>Publisher and Place of Publication</t>
  </si>
  <si>
    <t>ISBN / ISSN</t>
  </si>
  <si>
    <t>Publisher type (National / Internationation)</t>
  </si>
  <si>
    <t>DOI</t>
  </si>
  <si>
    <t>Funding and Research Grant:</t>
  </si>
  <si>
    <t>Sponsored Projects:</t>
  </si>
  <si>
    <t>Sanctioned Project title</t>
  </si>
  <si>
    <t>Project Code</t>
  </si>
  <si>
    <t>Sponsored Agency</t>
  </si>
  <si>
    <t>PI / Co-PI</t>
  </si>
  <si>
    <t>Funds sanctioned</t>
  </si>
  <si>
    <t>Funds received</t>
  </si>
  <si>
    <t>Consultancy Projects:</t>
  </si>
  <si>
    <t>Sponsored Agency / Client Organization</t>
  </si>
  <si>
    <t>Type of Consultancy</t>
  </si>
  <si>
    <t>Awards / Recognitions/Prizes/Fellowships:</t>
  </si>
  <si>
    <t>Name of the Award</t>
  </si>
  <si>
    <t>Awarding Organization / Body</t>
  </si>
  <si>
    <t>Level of Award (National / International / State / Institutional / Professional Society)</t>
  </si>
  <si>
    <t>Year of Award</t>
  </si>
  <si>
    <t>Category / Field of Recognition</t>
  </si>
  <si>
    <t>Type of Award (Individual / Team / Fellowship / Medal / Prize)</t>
  </si>
  <si>
    <t>National / International Collaboration:</t>
  </si>
  <si>
    <t>Type of Collaboration</t>
  </si>
  <si>
    <t>Academic Institute / Research Institute / Industry</t>
  </si>
  <si>
    <t>Outcomes / Deliverables</t>
  </si>
  <si>
    <t>Conferences / Workshops / FDPs / Symposiums Organized:</t>
  </si>
  <si>
    <t>Title of the Event</t>
  </si>
  <si>
    <t>Type of the Event (Conference / Workshop / FDP / Symposium)</t>
  </si>
  <si>
    <t>Date and Duration</t>
  </si>
  <si>
    <t>Organizing body / Department / Collaborating Agencies</t>
  </si>
  <si>
    <t>Role of the Faculty</t>
  </si>
  <si>
    <t>Level of the Event (International / National)</t>
  </si>
  <si>
    <t>Invited lectures / Resource Person / Paper presentation in Conferences, FDPs, etc. / Full paper in Conference Proceedings:</t>
  </si>
  <si>
    <t>Title of the Talk / Session Delivered</t>
  </si>
  <si>
    <t>Type of the Engagement (Invited Lecture / Keynote / Resource Person / Expert talk)</t>
  </si>
  <si>
    <t>Event Name</t>
  </si>
  <si>
    <t>Organizing Institution / Department</t>
  </si>
  <si>
    <t>Date and Mode (Offline / Online)</t>
  </si>
  <si>
    <t xml:space="preserve">Institute-Level and Departmental Activities: </t>
  </si>
  <si>
    <t>1. Faculty contributions to ongoing assignments may be counted in subsequent years. For example, if a faculty member serves as a Hostel Warden in 2023, 2024, and 2025.</t>
  </si>
  <si>
    <t>Name of the Assignment</t>
  </si>
  <si>
    <t>Institute / Department</t>
  </si>
  <si>
    <t>Duties Performed</t>
  </si>
  <si>
    <t>PhD Supervision:</t>
  </si>
  <si>
    <t>1. PhD supervision is counted as per the date of registration.</t>
  </si>
  <si>
    <t>Name of the PhD Student</t>
  </si>
  <si>
    <t>Registration Date</t>
  </si>
  <si>
    <t>Roll No.</t>
  </si>
  <si>
    <t>Guide / Co-guide / Joint guide</t>
  </si>
  <si>
    <t>Fellowship (IRS/ Self-financed / Sponsored / Project-funded / Self-project funded)</t>
  </si>
  <si>
    <t>(c) UG / PG Course revision and Lab Development: (max. marks: 5)</t>
  </si>
  <si>
    <t>Periodic revision of Course content: (2 marks)</t>
  </si>
  <si>
    <t>Development of course materials or e-content of a course module: (1 mark per module)</t>
  </si>
  <si>
    <t>Development of course materials or e-content of a complete course/e-book: (5 marks per course)</t>
  </si>
  <si>
    <t>Mentor-Mentee responsibilites: (1 marks per student)</t>
  </si>
  <si>
    <t>Support to students beyond classroom: (1 marks)</t>
  </si>
  <si>
    <t>Students Academic Outcomes: (2 marks)</t>
  </si>
  <si>
    <t xml:space="preserve">(d) Student - Centered Approach: (max. marks: 5) </t>
  </si>
  <si>
    <t>Academic &amp; Professional Visibility: ( 2 marks)</t>
  </si>
  <si>
    <t>Maintenance of Faculty webpage / profile: (1 mark)</t>
  </si>
  <si>
    <t>Contribution to Institute / Department Perspective building: (2 marks)</t>
  </si>
  <si>
    <t>Identification and support to slow and fast learners: ( 1 marks)</t>
  </si>
  <si>
    <t>(e) Other Academic Activities: (max. marks: 5)</t>
  </si>
  <si>
    <t>(a) Journal Publications: (max. marks: 25)</t>
  </si>
  <si>
    <t xml:space="preserve">Other Lab related developmental activities, like developing SOPs, standard protocols, guidelines, etc.: (2 marks) </t>
  </si>
  <si>
    <t>Design and Development of new UG/PG - level lab experiments for a sessional course: (3 marks/experiment)</t>
  </si>
  <si>
    <r>
      <t xml:space="preserve">5. A Departmental Committee, chaired by the Head of the Department, shall verify the information submitted by the candidate, assign appropriate marks under Item No. 9 (Departmental Feedback), and forward one duly signed hard copy to the DoFA Office along with the completed Excel sheet (soft copy) to </t>
    </r>
    <r>
      <rPr>
        <sz val="14"/>
        <color rgb="FF0000FF"/>
        <rFont val="Aptos"/>
        <family val="2"/>
      </rPr>
      <t>dofaoffice@bitmesra.ac.in</t>
    </r>
  </si>
  <si>
    <t>As Main Guide / Sole Guide (Tick the box, if applicable)</t>
  </si>
  <si>
    <t>As Co-Guide (Tick the box, if applicable)</t>
  </si>
  <si>
    <t xml:space="preserve">Student Mentorship details: </t>
  </si>
  <si>
    <t>Name of the Student</t>
  </si>
  <si>
    <t>Roll number</t>
  </si>
  <si>
    <t xml:space="preserve">Other Academic details: </t>
  </si>
  <si>
    <t>Other Academic Details</t>
  </si>
  <si>
    <t>Role / Contribution / Active Participation in Departmental activities: (max. 5 marks)</t>
  </si>
  <si>
    <t>PERFORMANCE FACTOR (PF)</t>
  </si>
  <si>
    <t>TOTAL SCORE IN THE CATEGORY</t>
  </si>
  <si>
    <t>DATE OF APPLICATION FOR PROBATION CONFIRMATION (in DD-MM-YYYY format):</t>
  </si>
  <si>
    <r>
      <t xml:space="preserve">5 - 19 : (1 marks); 20 - 49 : (2 marks); 50 - 74 : (3 marks); 75 - 99 : (4 marks); </t>
    </r>
    <r>
      <rPr>
        <b/>
        <sz val="11"/>
        <color theme="1"/>
        <rFont val="Symbol"/>
        <family val="1"/>
        <charset val="2"/>
      </rPr>
      <t>³</t>
    </r>
    <r>
      <rPr>
        <b/>
        <sz val="11"/>
        <color theme="1"/>
        <rFont val="Aptos"/>
        <family val="2"/>
      </rPr>
      <t xml:space="preserve"> 100: (5 marks)</t>
    </r>
  </si>
  <si>
    <r>
      <rPr>
        <b/>
        <sz val="11"/>
        <color rgb="FF000000"/>
        <rFont val="Symbol"/>
        <family val="1"/>
        <charset val="2"/>
      </rPr>
      <t>³</t>
    </r>
    <r>
      <rPr>
        <b/>
        <sz val="11"/>
        <color rgb="FF000000"/>
        <rFont val="Aptos"/>
        <family val="2"/>
      </rPr>
      <t xml:space="preserve"> 4.5: (10 marks); 4.4 -- 4.0: (8 marks); 3.9 -- 3.5: (6 marks); 3.4 -- 3.0: (4 marks); 2.5 -- 2.9: (2 marks); &lt; 2.5: (0 marks)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</si>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</sst>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4009]dd/mm/yyyy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ptos"/>
      <family val="2"/>
    </font>
    <font>
      <b/>
      <sz val="12"/>
      <name val="Aptos"/>
      <family val="2"/>
    </font>
    <font>
      <b/>
      <sz val="12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4"/>
      <color theme="1"/>
      <name val="Aptos"/>
      <family val="2"/>
    </font>
    <font>
      <b/>
      <sz val="18"/>
      <color theme="4"/>
      <name val="Aptos"/>
      <family val="2"/>
    </font>
    <font>
      <b/>
      <u/>
      <sz val="16"/>
      <color theme="1"/>
      <name val="Aptos"/>
      <family val="2"/>
    </font>
    <font>
      <b/>
      <sz val="16"/>
      <color theme="1"/>
      <name val="Aptos"/>
      <family val="2"/>
    </font>
    <font>
      <b/>
      <sz val="14"/>
      <color theme="1"/>
      <name val="Aptos"/>
      <family val="2"/>
    </font>
    <font>
      <sz val="12"/>
      <color theme="1"/>
      <name val="Aptos"/>
      <family val="2"/>
    </font>
    <font>
      <b/>
      <u/>
      <sz val="14"/>
      <color theme="1"/>
      <name val="Aptos"/>
      <family val="2"/>
    </font>
    <font>
      <b/>
      <sz val="14"/>
      <color rgb="FF0000FF"/>
      <name val="Copperplate Gothic Bold"/>
      <family val="2"/>
    </font>
    <font>
      <b/>
      <sz val="16"/>
      <color rgb="FF0000FF"/>
      <name val="Copperplate Gothic Bold"/>
      <family val="2"/>
    </font>
    <font>
      <sz val="16"/>
      <color theme="1"/>
      <name val="Aptos"/>
      <family val="2"/>
    </font>
    <font>
      <sz val="14"/>
      <color rgb="FF0000FF"/>
      <name val="Aptos"/>
      <family val="2"/>
    </font>
    <font>
      <b/>
      <sz val="18"/>
      <color theme="4"/>
      <name val="Aptos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Aptos"/>
      <family val="2"/>
    </font>
    <font>
      <b/>
      <sz val="18"/>
      <color rgb="FFFF0000"/>
      <name val="Aptos"/>
      <family val="2"/>
    </font>
    <font>
      <b/>
      <sz val="18"/>
      <name val="Aptos"/>
      <family val="2"/>
    </font>
    <font>
      <b/>
      <sz val="18"/>
      <color rgb="FF0000FF"/>
      <name val="Aptos"/>
      <family val="2"/>
    </font>
    <font>
      <b/>
      <u/>
      <sz val="11"/>
      <color theme="1"/>
      <name val="Aptos"/>
      <family val="2"/>
    </font>
    <font>
      <b/>
      <sz val="11"/>
      <color theme="1"/>
      <name val="Symbol"/>
      <family val="1"/>
      <charset val="2"/>
    </font>
    <font>
      <b/>
      <sz val="11"/>
      <color rgb="FF000000"/>
      <name val="Aptos"/>
      <family val="1"/>
      <charset val="2"/>
    </font>
    <font>
      <b/>
      <sz val="11"/>
      <color rgb="FF000000"/>
      <name val="Symbol"/>
      <family val="1"/>
      <charset val="2"/>
    </font>
    <font>
      <b/>
      <sz val="11"/>
      <color rgb="FF000000"/>
      <name val="Aptos"/>
      <family val="2"/>
    </font>
    <font>
      <b/>
      <sz val="2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3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 vertical="top" wrapText="1"/>
    </xf>
    <xf numFmtId="37" fontId="5" fillId="2" borderId="1" xfId="0" applyNumberFormat="1" applyFont="1" applyFill="1" applyBorder="1" applyAlignment="1" applyProtection="1">
      <alignment vertical="top" wrapText="1"/>
      <protection locked="0"/>
    </xf>
    <xf numFmtId="37" fontId="5" fillId="2" borderId="8" xfId="0" applyNumberFormat="1" applyFont="1" applyFill="1" applyBorder="1" applyAlignment="1" applyProtection="1">
      <alignment vertical="top" wrapText="1"/>
      <protection locked="0"/>
    </xf>
    <xf numFmtId="37" fontId="5" fillId="2" borderId="10" xfId="0" applyNumberFormat="1" applyFont="1" applyFill="1" applyBorder="1" applyAlignment="1" applyProtection="1">
      <alignment horizontal="right" vertical="top" wrapText="1"/>
      <protection locked="0"/>
    </xf>
    <xf numFmtId="0" fontId="8" fillId="3" borderId="1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37" fontId="8" fillId="3" borderId="1" xfId="0" applyNumberFormat="1" applyFont="1" applyFill="1" applyBorder="1" applyAlignment="1">
      <alignment vertical="top" wrapText="1"/>
    </xf>
    <xf numFmtId="37" fontId="6" fillId="3" borderId="1" xfId="0" applyNumberFormat="1" applyFont="1" applyFill="1" applyBorder="1" applyAlignment="1">
      <alignment vertical="top" wrapText="1"/>
    </xf>
    <xf numFmtId="37" fontId="6" fillId="3" borderId="1" xfId="0" applyNumberFormat="1" applyFont="1" applyFill="1" applyBorder="1" applyAlignment="1" applyProtection="1">
      <alignment vertical="top" wrapText="1"/>
      <protection hidden="1"/>
    </xf>
    <xf numFmtId="0" fontId="6" fillId="3" borderId="1" xfId="0" applyFont="1" applyFill="1" applyBorder="1" applyAlignment="1">
      <alignment vertical="top" wrapText="1"/>
    </xf>
    <xf numFmtId="0" fontId="8" fillId="3" borderId="8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37" fontId="16" fillId="2" borderId="10" xfId="0" applyNumberFormat="1" applyFont="1" applyFill="1" applyBorder="1" applyAlignment="1" applyProtection="1">
      <alignment horizontal="right" vertical="top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18" fillId="3" borderId="2" xfId="0" applyFont="1" applyFill="1" applyBorder="1" applyAlignment="1">
      <alignment wrapText="1"/>
    </xf>
    <xf numFmtId="0" fontId="11" fillId="3" borderId="1" xfId="0" applyFont="1" applyFill="1" applyBorder="1" applyAlignment="1">
      <alignment horizontal="right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164" fontId="15" fillId="3" borderId="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37" fontId="5" fillId="2" borderId="8" xfId="0" applyNumberFormat="1" applyFont="1" applyFill="1" applyBorder="1" applyAlignment="1" applyProtection="1">
      <alignment horizontal="right" vertical="top" wrapText="1"/>
      <protection locked="0"/>
    </xf>
    <xf numFmtId="37" fontId="5" fillId="2" borderId="10" xfId="0" applyNumberFormat="1" applyFont="1" applyFill="1" applyBorder="1" applyAlignment="1" applyProtection="1">
      <alignment horizontal="right" vertical="top" wrapText="1"/>
      <protection locked="0"/>
    </xf>
    <xf numFmtId="0" fontId="6" fillId="0" borderId="10" xfId="0" applyFont="1" applyBorder="1" applyAlignment="1">
      <alignment horizontal="center" vertical="top" wrapText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3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0" fillId="3" borderId="11" xfId="0" applyFont="1" applyFill="1" applyBorder="1" applyAlignment="1">
      <alignment wrapText="1"/>
    </xf>
    <xf numFmtId="0" fontId="11" fillId="3" borderId="11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right" vertical="center" wrapText="1"/>
    </xf>
    <xf numFmtId="37" fontId="22" fillId="3" borderId="1" xfId="0" applyNumberFormat="1" applyFont="1" applyFill="1" applyBorder="1" applyAlignment="1">
      <alignment vertical="top" wrapText="1"/>
    </xf>
    <xf numFmtId="1" fontId="22" fillId="0" borderId="1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1" fontId="23" fillId="0" borderId="8" xfId="0" applyNumberFormat="1" applyFont="1" applyBorder="1" applyAlignment="1">
      <alignment horizontal="center" vertical="top" wrapText="1"/>
    </xf>
    <xf numFmtId="1" fontId="23" fillId="0" borderId="9" xfId="0" applyNumberFormat="1" applyFont="1" applyBorder="1" applyAlignment="1">
      <alignment horizontal="center" vertical="top" wrapText="1"/>
    </xf>
    <xf numFmtId="1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24" fillId="3" borderId="3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24" fillId="3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26" fillId="2" borderId="8" xfId="0" applyFont="1" applyFill="1" applyBorder="1" applyAlignment="1">
      <alignment vertical="top" wrapText="1"/>
    </xf>
    <xf numFmtId="0" fontId="6" fillId="2" borderId="8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" fontId="21" fillId="0" borderId="1" xfId="0" applyNumberFormat="1" applyFont="1" applyBorder="1" applyAlignment="1">
      <alignment horizontal="center" vertical="top" wrapText="1"/>
    </xf>
    <xf numFmtId="37" fontId="20" fillId="3" borderId="1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64" fontId="21" fillId="0" borderId="8" xfId="0" applyNumberFormat="1" applyFont="1" applyBorder="1" applyAlignment="1">
      <alignment horizontal="center" vertical="top" wrapText="1"/>
    </xf>
    <xf numFmtId="164" fontId="21" fillId="0" borderId="9" xfId="0" applyNumberFormat="1" applyFont="1" applyBorder="1" applyAlignment="1">
      <alignment horizontal="center" vertical="top" wrapText="1"/>
    </xf>
    <xf numFmtId="164" fontId="21" fillId="0" borderId="10" xfId="0" applyNumberFormat="1" applyFont="1" applyBorder="1" applyAlignment="1">
      <alignment horizontal="center" vertical="top" wrapText="1"/>
    </xf>
    <xf numFmtId="164" fontId="21" fillId="0" borderId="1" xfId="0" applyNumberFormat="1" applyFont="1" applyBorder="1" applyAlignment="1">
      <alignment horizontal="center" vertical="top" wrapText="1"/>
    </xf>
    <xf numFmtId="164" fontId="0" fillId="0" borderId="0" xfId="0" applyNumberFormat="1"/>
    <xf numFmtId="37" fontId="22" fillId="3" borderId="1" xfId="0" applyNumberFormat="1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center" vertical="center" wrapText="1"/>
    </xf>
    <xf numFmtId="165" fontId="15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25"/>
  <sheetViews>
    <sheetView tabSelected="1" zoomScaleNormal="100" workbookViewId="0">
      <selection activeCell="E48" sqref="E48"/>
    </sheetView>
  </sheetViews>
  <sheetFormatPr defaultRowHeight="15" x14ac:dyDescent="0.25"/>
  <cols>
    <col min="1" max="1" width="9.140625" style="1"/>
    <col min="2" max="2" width="5.140625" style="1" bestFit="1" customWidth="1"/>
    <col min="3" max="3" width="107.7109375" style="1" customWidth="1"/>
    <col min="4" max="4" width="19.28515625" style="1" customWidth="1"/>
    <col min="5" max="5" width="15" style="1" customWidth="1"/>
    <col min="6" max="6" width="14.5703125" style="1" customWidth="1"/>
    <col min="7" max="7" width="15.7109375" style="1" customWidth="1"/>
    <col min="8" max="8" width="18.7109375" style="1" customWidth="1"/>
    <col min="9" max="16384" width="9.140625" style="1"/>
  </cols>
  <sheetData>
    <row r="2" spans="2:10" ht="21" x14ac:dyDescent="0.35">
      <c r="F2" s="18"/>
    </row>
    <row r="3" spans="2:10" ht="15" customHeight="1" x14ac:dyDescent="0.25">
      <c r="B3" s="104" t="s">
        <v>0</v>
      </c>
      <c r="C3" s="104"/>
      <c r="D3" s="104"/>
      <c r="E3" s="104"/>
      <c r="F3" s="104"/>
      <c r="G3" s="104"/>
      <c r="H3" s="104"/>
    </row>
    <row r="4" spans="2:10" ht="15" customHeight="1" x14ac:dyDescent="0.25">
      <c r="B4" s="104"/>
      <c r="C4" s="104"/>
      <c r="D4" s="104"/>
      <c r="E4" s="104"/>
      <c r="F4" s="104"/>
      <c r="G4" s="104"/>
      <c r="H4" s="104"/>
    </row>
    <row r="5" spans="2:10" ht="24" x14ac:dyDescent="0.25">
      <c r="B5" s="102"/>
      <c r="C5" s="102"/>
      <c r="D5" s="102"/>
      <c r="E5" s="102"/>
      <c r="F5" s="102"/>
      <c r="G5" s="102"/>
      <c r="H5" s="102"/>
    </row>
    <row r="6" spans="2:10" ht="18.75" x14ac:dyDescent="0.25">
      <c r="B6" s="37" t="s">
        <v>1</v>
      </c>
      <c r="C6" s="37"/>
      <c r="D6" s="38"/>
      <c r="E6" s="38"/>
      <c r="F6" s="38"/>
      <c r="G6" s="38"/>
      <c r="H6" s="38"/>
    </row>
    <row r="7" spans="2:10" ht="18.75" x14ac:dyDescent="0.25">
      <c r="B7" s="37" t="s">
        <v>2</v>
      </c>
      <c r="C7" s="37"/>
      <c r="D7" s="38"/>
      <c r="E7" s="38"/>
      <c r="F7" s="38"/>
      <c r="G7" s="38"/>
      <c r="H7" s="38"/>
    </row>
    <row r="8" spans="2:10" ht="18.75" x14ac:dyDescent="0.25">
      <c r="B8" s="37" t="s">
        <v>3</v>
      </c>
      <c r="C8" s="37"/>
      <c r="D8" s="38"/>
      <c r="E8" s="38"/>
      <c r="F8" s="38"/>
      <c r="G8" s="38"/>
      <c r="H8" s="38"/>
    </row>
    <row r="9" spans="2:10" ht="18.75" x14ac:dyDescent="0.25">
      <c r="B9" s="37" t="s">
        <v>4</v>
      </c>
      <c r="C9" s="37"/>
      <c r="D9" s="38"/>
      <c r="E9" s="38"/>
      <c r="F9" s="38"/>
      <c r="G9" s="38"/>
      <c r="H9" s="38"/>
    </row>
    <row r="10" spans="2:10" ht="18.75" x14ac:dyDescent="0.25">
      <c r="B10" s="37" t="s">
        <v>5</v>
      </c>
      <c r="C10" s="37"/>
      <c r="D10" s="38"/>
      <c r="E10" s="38"/>
      <c r="F10" s="38"/>
      <c r="G10" s="38"/>
      <c r="H10" s="38"/>
    </row>
    <row r="11" spans="2:10" ht="18.75" x14ac:dyDescent="0.25">
      <c r="B11" s="37" t="s">
        <v>6</v>
      </c>
      <c r="C11" s="37"/>
      <c r="D11" s="38"/>
      <c r="E11" s="38"/>
      <c r="F11" s="38"/>
      <c r="G11" s="38"/>
      <c r="H11" s="38"/>
    </row>
    <row r="12" spans="2:10" customFormat="1" ht="20.25" x14ac:dyDescent="0.3">
      <c r="B12" s="37" t="s">
        <v>7</v>
      </c>
      <c r="C12" s="37"/>
      <c r="D12" s="103">
        <v>45292</v>
      </c>
      <c r="E12" s="103"/>
      <c r="F12" s="103"/>
      <c r="G12" s="103"/>
      <c r="H12" s="103"/>
    </row>
    <row r="13" spans="2:10" customFormat="1" ht="20.25" x14ac:dyDescent="0.3">
      <c r="B13" s="68" t="s">
        <v>183</v>
      </c>
      <c r="C13" s="69"/>
      <c r="D13" s="103">
        <v>46273</v>
      </c>
      <c r="E13" s="103"/>
      <c r="F13" s="103"/>
      <c r="G13" s="103"/>
      <c r="H13" s="103"/>
    </row>
    <row r="14" spans="2:10" customFormat="1" ht="20.25" x14ac:dyDescent="0.25">
      <c r="B14" s="37" t="s">
        <v>8</v>
      </c>
      <c r="C14" s="37"/>
      <c r="D14" s="39">
        <f>YEARFRAC(D12, D13)</f>
        <v>2.6861111111111109</v>
      </c>
      <c r="E14" s="39"/>
      <c r="F14" s="39"/>
      <c r="G14" s="39"/>
      <c r="H14" s="39"/>
      <c r="I14" s="100"/>
      <c r="J14" s="100"/>
    </row>
    <row r="16" spans="2:10" ht="15.75" customHeight="1" x14ac:dyDescent="0.25">
      <c r="B16" s="46" t="s">
        <v>9</v>
      </c>
      <c r="C16" s="40" t="s">
        <v>10</v>
      </c>
      <c r="D16" s="40" t="s">
        <v>11</v>
      </c>
      <c r="E16" s="44" t="s">
        <v>12</v>
      </c>
      <c r="F16" s="44"/>
      <c r="G16" s="45"/>
      <c r="H16" s="91" t="s">
        <v>181</v>
      </c>
    </row>
    <row r="17" spans="2:8" ht="15.75" x14ac:dyDescent="0.25">
      <c r="B17" s="47"/>
      <c r="C17" s="41"/>
      <c r="D17" s="41"/>
      <c r="E17" s="19">
        <v>2024</v>
      </c>
      <c r="F17" s="4">
        <v>2025</v>
      </c>
      <c r="G17" s="4">
        <v>2026</v>
      </c>
      <c r="H17" s="91"/>
    </row>
    <row r="18" spans="2:8" s="15" customFormat="1" ht="24" x14ac:dyDescent="0.4">
      <c r="B18" s="42">
        <v>1</v>
      </c>
      <c r="C18" s="23" t="s">
        <v>13</v>
      </c>
      <c r="D18" s="72">
        <v>25</v>
      </c>
      <c r="E18" s="70">
        <f>MIN(($E$20+$E$36+$E$39+$E$42), 25)</f>
        <v>0</v>
      </c>
      <c r="F18" s="70">
        <f>MIN(($F$20+$F$36+$F$39+$F$42), 25)</f>
        <v>0</v>
      </c>
      <c r="G18" s="70">
        <f>MIN(($G$20+$G$36+$G$39+$G$42), 25)</f>
        <v>0</v>
      </c>
      <c r="H18" s="99">
        <f>(E19+F19+G19)/(25*D14)</f>
        <v>0</v>
      </c>
    </row>
    <row r="19" spans="2:8" s="15" customFormat="1" ht="17.25" customHeight="1" x14ac:dyDescent="0.3">
      <c r="B19" s="43"/>
      <c r="C19" s="67" t="s">
        <v>182</v>
      </c>
      <c r="D19" s="73"/>
      <c r="E19" s="67">
        <f>E21+E24+E27+E30+E33+E37+E38+E40+E41+E42</f>
        <v>0</v>
      </c>
      <c r="F19" s="67">
        <f>F21+F24+F27+F30+F33+F37+F38+F40+F41+F42</f>
        <v>0</v>
      </c>
      <c r="G19" s="67">
        <f>G21+G24+G27+G30+G33+G37+G38+G40+G41+G42</f>
        <v>0</v>
      </c>
      <c r="H19" s="99"/>
    </row>
    <row r="20" spans="2:8" x14ac:dyDescent="0.25">
      <c r="B20" s="43"/>
      <c r="C20" s="24" t="s">
        <v>169</v>
      </c>
      <c r="D20" s="73"/>
      <c r="E20" s="27">
        <f>MIN(($E$21+$E$24+$E$27+$E$30+$E$33),25)</f>
        <v>0</v>
      </c>
      <c r="F20" s="27">
        <f>MIN(($F$21+$F$24+$F$27+$F$30+$F$33),25)</f>
        <v>0</v>
      </c>
      <c r="G20" s="27">
        <f>MIN(($G$21+$G$24+$G$27+$G$30+$G$33),25)</f>
        <v>0</v>
      </c>
      <c r="H20" s="99"/>
    </row>
    <row r="21" spans="2:8" x14ac:dyDescent="0.25">
      <c r="B21" s="43"/>
      <c r="C21" s="79" t="s">
        <v>14</v>
      </c>
      <c r="D21" s="73"/>
      <c r="E21" s="28">
        <f>$E$22+$E$23</f>
        <v>0</v>
      </c>
      <c r="F21" s="28">
        <f>$F$22+$F$23</f>
        <v>0</v>
      </c>
      <c r="G21" s="28">
        <f>$G$22+$G$23</f>
        <v>0</v>
      </c>
      <c r="H21" s="99"/>
    </row>
    <row r="22" spans="2:8" x14ac:dyDescent="0.25">
      <c r="B22" s="43"/>
      <c r="C22" s="80" t="s">
        <v>15</v>
      </c>
      <c r="D22" s="73"/>
      <c r="E22" s="20">
        <v>0</v>
      </c>
      <c r="F22" s="20">
        <v>0</v>
      </c>
      <c r="G22" s="20">
        <v>0</v>
      </c>
      <c r="H22" s="99"/>
    </row>
    <row r="23" spans="2:8" x14ac:dyDescent="0.25">
      <c r="B23" s="43"/>
      <c r="C23" s="80" t="s">
        <v>16</v>
      </c>
      <c r="D23" s="73"/>
      <c r="E23" s="20">
        <v>0</v>
      </c>
      <c r="F23" s="20">
        <v>0</v>
      </c>
      <c r="G23" s="20">
        <v>0</v>
      </c>
      <c r="H23" s="99"/>
    </row>
    <row r="24" spans="2:8" x14ac:dyDescent="0.25">
      <c r="B24" s="43"/>
      <c r="C24" s="79" t="s">
        <v>17</v>
      </c>
      <c r="D24" s="73"/>
      <c r="E24" s="27">
        <f>$E$25+$E$26</f>
        <v>0</v>
      </c>
      <c r="F24" s="27">
        <f>$F$25+$F$26</f>
        <v>0</v>
      </c>
      <c r="G24" s="27">
        <f>$G$25+$G$26</f>
        <v>0</v>
      </c>
      <c r="H24" s="99"/>
    </row>
    <row r="25" spans="2:8" x14ac:dyDescent="0.25">
      <c r="B25" s="43"/>
      <c r="C25" s="80" t="s">
        <v>18</v>
      </c>
      <c r="D25" s="73"/>
      <c r="E25" s="20">
        <v>0</v>
      </c>
      <c r="F25" s="20">
        <v>0</v>
      </c>
      <c r="G25" s="20">
        <v>0</v>
      </c>
      <c r="H25" s="99"/>
    </row>
    <row r="26" spans="2:8" x14ac:dyDescent="0.25">
      <c r="B26" s="43"/>
      <c r="C26" s="80" t="s">
        <v>19</v>
      </c>
      <c r="D26" s="73"/>
      <c r="E26" s="20">
        <v>0</v>
      </c>
      <c r="F26" s="20">
        <v>0</v>
      </c>
      <c r="G26" s="20">
        <v>0</v>
      </c>
      <c r="H26" s="99"/>
    </row>
    <row r="27" spans="2:8" x14ac:dyDescent="0.25">
      <c r="B27" s="43"/>
      <c r="C27" s="79" t="s">
        <v>20</v>
      </c>
      <c r="D27" s="73"/>
      <c r="E27" s="27">
        <f>$E$28+$E$29</f>
        <v>0</v>
      </c>
      <c r="F27" s="27">
        <f>$F$28+$F$29</f>
        <v>0</v>
      </c>
      <c r="G27" s="27">
        <f>$G$28+$G$29</f>
        <v>0</v>
      </c>
      <c r="H27" s="99"/>
    </row>
    <row r="28" spans="2:8" x14ac:dyDescent="0.25">
      <c r="B28" s="43"/>
      <c r="C28" s="80" t="s">
        <v>21</v>
      </c>
      <c r="D28" s="73"/>
      <c r="E28" s="20">
        <v>0</v>
      </c>
      <c r="F28" s="20">
        <v>0</v>
      </c>
      <c r="G28" s="20">
        <v>0</v>
      </c>
      <c r="H28" s="99"/>
    </row>
    <row r="29" spans="2:8" x14ac:dyDescent="0.25">
      <c r="B29" s="43"/>
      <c r="C29" s="80" t="s">
        <v>22</v>
      </c>
      <c r="D29" s="73"/>
      <c r="E29" s="20">
        <v>0</v>
      </c>
      <c r="F29" s="20">
        <v>0</v>
      </c>
      <c r="G29" s="20">
        <v>0</v>
      </c>
      <c r="H29" s="99"/>
    </row>
    <row r="30" spans="2:8" s="14" customFormat="1" x14ac:dyDescent="0.25">
      <c r="B30" s="43"/>
      <c r="C30" s="81" t="s">
        <v>23</v>
      </c>
      <c r="D30" s="73"/>
      <c r="E30" s="27">
        <f>$E$31+$E$32</f>
        <v>0</v>
      </c>
      <c r="F30" s="27">
        <f>$F$31+$F$32</f>
        <v>0</v>
      </c>
      <c r="G30" s="27">
        <f>$G$31+$G$32</f>
        <v>0</v>
      </c>
      <c r="H30" s="99"/>
    </row>
    <row r="31" spans="2:8" s="14" customFormat="1" x14ac:dyDescent="0.25">
      <c r="B31" s="43"/>
      <c r="C31" s="80" t="s">
        <v>24</v>
      </c>
      <c r="D31" s="73"/>
      <c r="E31" s="20">
        <v>0</v>
      </c>
      <c r="F31" s="20">
        <v>0</v>
      </c>
      <c r="G31" s="20">
        <v>0</v>
      </c>
      <c r="H31" s="99"/>
    </row>
    <row r="32" spans="2:8" s="14" customFormat="1" x14ac:dyDescent="0.25">
      <c r="B32" s="43"/>
      <c r="C32" s="80" t="s">
        <v>25</v>
      </c>
      <c r="D32" s="73"/>
      <c r="E32" s="20">
        <v>0</v>
      </c>
      <c r="F32" s="20">
        <v>0</v>
      </c>
      <c r="G32" s="20">
        <v>0</v>
      </c>
      <c r="H32" s="99"/>
    </row>
    <row r="33" spans="2:8" s="14" customFormat="1" x14ac:dyDescent="0.25">
      <c r="B33" s="43"/>
      <c r="C33" s="81" t="s">
        <v>26</v>
      </c>
      <c r="D33" s="73"/>
      <c r="E33" s="27">
        <f>$E$34+$E$35</f>
        <v>0</v>
      </c>
      <c r="F33" s="27">
        <f>$F$34+$F$35</f>
        <v>0</v>
      </c>
      <c r="G33" s="27">
        <f>$G$34+$G$35</f>
        <v>0</v>
      </c>
      <c r="H33" s="99"/>
    </row>
    <row r="34" spans="2:8" s="14" customFormat="1" x14ac:dyDescent="0.25">
      <c r="B34" s="43"/>
      <c r="C34" s="80" t="s">
        <v>27</v>
      </c>
      <c r="D34" s="73"/>
      <c r="E34" s="20">
        <v>0</v>
      </c>
      <c r="F34" s="20">
        <v>0</v>
      </c>
      <c r="G34" s="20">
        <v>0</v>
      </c>
      <c r="H34" s="99"/>
    </row>
    <row r="35" spans="2:8" s="14" customFormat="1" x14ac:dyDescent="0.25">
      <c r="B35" s="43"/>
      <c r="C35" s="80" t="s">
        <v>28</v>
      </c>
      <c r="D35" s="73"/>
      <c r="E35" s="20">
        <v>0</v>
      </c>
      <c r="F35" s="20">
        <v>0</v>
      </c>
      <c r="G35" s="20">
        <v>0</v>
      </c>
      <c r="H35" s="99"/>
    </row>
    <row r="36" spans="2:8" x14ac:dyDescent="0.25">
      <c r="B36" s="43"/>
      <c r="C36" s="25" t="s">
        <v>29</v>
      </c>
      <c r="D36" s="73"/>
      <c r="E36" s="27">
        <f>MIN((MIN($E$37,10)+$E$38), 10)</f>
        <v>0</v>
      </c>
      <c r="F36" s="27">
        <f>MIN((MIN($F$37,10)+$F$38), 10)</f>
        <v>0</v>
      </c>
      <c r="G36" s="27">
        <f>MIN((MIN($G$37,10)+$G$38), 10)</f>
        <v>0</v>
      </c>
      <c r="H36" s="99"/>
    </row>
    <row r="37" spans="2:8" x14ac:dyDescent="0.25">
      <c r="B37" s="43"/>
      <c r="C37" s="80" t="s">
        <v>30</v>
      </c>
      <c r="D37" s="73"/>
      <c r="E37" s="20">
        <v>0</v>
      </c>
      <c r="F37" s="20">
        <v>0</v>
      </c>
      <c r="G37" s="20">
        <v>0</v>
      </c>
      <c r="H37" s="99"/>
    </row>
    <row r="38" spans="2:8" x14ac:dyDescent="0.25">
      <c r="B38" s="43"/>
      <c r="C38" s="80" t="s">
        <v>31</v>
      </c>
      <c r="D38" s="73"/>
      <c r="E38" s="20">
        <v>0</v>
      </c>
      <c r="F38" s="20">
        <v>0</v>
      </c>
      <c r="G38" s="20">
        <v>0</v>
      </c>
      <c r="H38" s="99"/>
    </row>
    <row r="39" spans="2:8" x14ac:dyDescent="0.25">
      <c r="B39" s="43"/>
      <c r="C39" s="25" t="s">
        <v>32</v>
      </c>
      <c r="D39" s="73"/>
      <c r="E39" s="27">
        <f>MIN((MIN($E$40,5)+$E$41), 5)</f>
        <v>0</v>
      </c>
      <c r="F39" s="27">
        <f>MIN((MIN($F$40,5)+$F$41), 5)</f>
        <v>0</v>
      </c>
      <c r="G39" s="27">
        <f>MIN((MIN($F$40,5)+$F$41), 5)</f>
        <v>0</v>
      </c>
      <c r="H39" s="99"/>
    </row>
    <row r="40" spans="2:8" x14ac:dyDescent="0.25">
      <c r="B40" s="43"/>
      <c r="C40" s="80" t="s">
        <v>33</v>
      </c>
      <c r="D40" s="73"/>
      <c r="E40" s="20">
        <v>0</v>
      </c>
      <c r="F40" s="20">
        <v>0</v>
      </c>
      <c r="G40" s="20">
        <v>0</v>
      </c>
      <c r="H40" s="99"/>
    </row>
    <row r="41" spans="2:8" x14ac:dyDescent="0.25">
      <c r="B41" s="43"/>
      <c r="C41" s="80" t="s">
        <v>34</v>
      </c>
      <c r="D41" s="73"/>
      <c r="E41" s="20">
        <v>0</v>
      </c>
      <c r="F41" s="20">
        <v>0</v>
      </c>
      <c r="G41" s="20">
        <v>0</v>
      </c>
      <c r="H41" s="99"/>
    </row>
    <row r="42" spans="2:8" s="14" customFormat="1" x14ac:dyDescent="0.25">
      <c r="B42" s="43"/>
      <c r="C42" s="25" t="s">
        <v>35</v>
      </c>
      <c r="D42" s="73"/>
      <c r="E42" s="27">
        <f>MIN($E$43, 5)</f>
        <v>0</v>
      </c>
      <c r="F42" s="27">
        <f>MIN($F$43, 5)</f>
        <v>0</v>
      </c>
      <c r="G42" s="27">
        <f>MIN($G$43, 5)</f>
        <v>0</v>
      </c>
      <c r="H42" s="99"/>
    </row>
    <row r="43" spans="2:8" s="14" customFormat="1" ht="18.75" customHeight="1" x14ac:dyDescent="0.25">
      <c r="B43" s="43"/>
      <c r="C43" s="82" t="s">
        <v>184</v>
      </c>
      <c r="D43" s="73"/>
      <c r="E43" s="20">
        <v>0</v>
      </c>
      <c r="F43" s="20">
        <v>0</v>
      </c>
      <c r="G43" s="20">
        <v>0</v>
      </c>
      <c r="H43" s="99"/>
    </row>
    <row r="44" spans="2:8" s="15" customFormat="1" ht="47.25" customHeight="1" x14ac:dyDescent="0.4">
      <c r="B44" s="42">
        <v>2</v>
      </c>
      <c r="C44" s="36" t="s">
        <v>36</v>
      </c>
      <c r="D44" s="72">
        <v>10</v>
      </c>
      <c r="E44" s="70">
        <f>MIN(($E$46+$E$52), 10)</f>
        <v>0</v>
      </c>
      <c r="F44" s="70">
        <f>MIN(($F$46+$F$52), 10)</f>
        <v>0</v>
      </c>
      <c r="G44" s="70">
        <f>MIN(($G$46+$G$52), 10)</f>
        <v>0</v>
      </c>
      <c r="H44" s="96">
        <f>((E45+F45+G45)/(10*D14))</f>
        <v>0</v>
      </c>
    </row>
    <row r="45" spans="2:8" s="15" customFormat="1" ht="17.25" customHeight="1" x14ac:dyDescent="0.3">
      <c r="B45" s="43"/>
      <c r="C45" s="67" t="s">
        <v>182</v>
      </c>
      <c r="D45" s="73"/>
      <c r="E45" s="93">
        <f>E46+E53+E54</f>
        <v>0</v>
      </c>
      <c r="F45" s="93">
        <f>F46+F53+F54</f>
        <v>0</v>
      </c>
      <c r="G45" s="93">
        <f>G46+G53+G54</f>
        <v>0</v>
      </c>
      <c r="H45" s="97"/>
    </row>
    <row r="46" spans="2:8" x14ac:dyDescent="0.25">
      <c r="B46" s="43"/>
      <c r="C46" s="29" t="s">
        <v>37</v>
      </c>
      <c r="D46" s="73"/>
      <c r="E46" s="27">
        <f>$E$47+$E$48+$E$49+MIN($E$50,3)+MIN($E$51,5)</f>
        <v>0</v>
      </c>
      <c r="F46" s="27">
        <f>$F$47+$F$48+$F$49+MIN($F$50,3)+MIN($F$51,5)</f>
        <v>0</v>
      </c>
      <c r="G46" s="27">
        <f>$G$47+$G$48+$G$49+MIN($G$50,3)+MIN($G$51,5)</f>
        <v>0</v>
      </c>
      <c r="H46" s="97"/>
    </row>
    <row r="47" spans="2:8" x14ac:dyDescent="0.25">
      <c r="B47" s="43"/>
      <c r="C47" s="83" t="s">
        <v>38</v>
      </c>
      <c r="D47" s="73"/>
      <c r="E47" s="20">
        <v>0</v>
      </c>
      <c r="F47" s="20">
        <v>0</v>
      </c>
      <c r="G47" s="20">
        <v>0</v>
      </c>
      <c r="H47" s="97"/>
    </row>
    <row r="48" spans="2:8" x14ac:dyDescent="0.25">
      <c r="B48" s="43"/>
      <c r="C48" s="80" t="s">
        <v>39</v>
      </c>
      <c r="D48" s="73"/>
      <c r="E48" s="20">
        <v>0</v>
      </c>
      <c r="F48" s="20">
        <v>0</v>
      </c>
      <c r="G48" s="20">
        <v>0</v>
      </c>
      <c r="H48" s="97"/>
    </row>
    <row r="49" spans="2:8" x14ac:dyDescent="0.25">
      <c r="B49" s="43"/>
      <c r="C49" s="80" t="s">
        <v>40</v>
      </c>
      <c r="D49" s="73"/>
      <c r="E49" s="20">
        <v>0</v>
      </c>
      <c r="F49" s="20">
        <v>0</v>
      </c>
      <c r="G49" s="20">
        <v>0</v>
      </c>
      <c r="H49" s="97"/>
    </row>
    <row r="50" spans="2:8" x14ac:dyDescent="0.25">
      <c r="B50" s="43"/>
      <c r="C50" s="80" t="s">
        <v>41</v>
      </c>
      <c r="D50" s="73"/>
      <c r="E50" s="20">
        <v>0</v>
      </c>
      <c r="F50" s="20">
        <v>0</v>
      </c>
      <c r="G50" s="20">
        <v>0</v>
      </c>
      <c r="H50" s="97"/>
    </row>
    <row r="51" spans="2:8" x14ac:dyDescent="0.25">
      <c r="B51" s="43"/>
      <c r="C51" s="80" t="s">
        <v>42</v>
      </c>
      <c r="D51" s="73"/>
      <c r="E51" s="20">
        <v>0</v>
      </c>
      <c r="F51" s="20">
        <v>0</v>
      </c>
      <c r="G51" s="20">
        <v>0</v>
      </c>
      <c r="H51" s="97"/>
    </row>
    <row r="52" spans="2:8" x14ac:dyDescent="0.25">
      <c r="B52" s="43"/>
      <c r="C52" s="24" t="s">
        <v>43</v>
      </c>
      <c r="D52" s="73"/>
      <c r="E52" s="27">
        <f>MIN(MIN($E$53,5)+MIN($E$54,4), 5)</f>
        <v>0</v>
      </c>
      <c r="F52" s="27">
        <f>MIN(MIN($F$53,5)+MIN($F$54,4), 5)</f>
        <v>0</v>
      </c>
      <c r="G52" s="27">
        <f>MIN(MIN($G$53,5)+MIN($G$54,4), 5)</f>
        <v>0</v>
      </c>
      <c r="H52" s="97"/>
    </row>
    <row r="53" spans="2:8" x14ac:dyDescent="0.25">
      <c r="B53" s="43"/>
      <c r="C53" s="83" t="s">
        <v>44</v>
      </c>
      <c r="D53" s="73"/>
      <c r="E53" s="20">
        <v>0</v>
      </c>
      <c r="F53" s="20">
        <v>0</v>
      </c>
      <c r="G53" s="20">
        <v>0</v>
      </c>
      <c r="H53" s="97"/>
    </row>
    <row r="54" spans="2:8" x14ac:dyDescent="0.25">
      <c r="B54" s="43"/>
      <c r="C54" s="80" t="s">
        <v>45</v>
      </c>
      <c r="D54" s="73"/>
      <c r="E54" s="20">
        <v>0</v>
      </c>
      <c r="F54" s="20">
        <v>0</v>
      </c>
      <c r="G54" s="20">
        <v>0</v>
      </c>
      <c r="H54" s="97"/>
    </row>
    <row r="55" spans="2:8" ht="24" x14ac:dyDescent="0.4">
      <c r="B55" s="42">
        <v>3</v>
      </c>
      <c r="C55" s="30" t="s">
        <v>46</v>
      </c>
      <c r="D55" s="74">
        <v>5</v>
      </c>
      <c r="E55" s="70">
        <f>MIN((MIN($E$57,5)+MIN($E$58,5)), 5)</f>
        <v>0</v>
      </c>
      <c r="F55" s="70">
        <f>MIN((MIN($F$57,5)+MIN($F$58,5)), 5)</f>
        <v>0</v>
      </c>
      <c r="G55" s="70">
        <f>MIN((MIN($F$57,5)+MIN($F$58,5)), 5)</f>
        <v>0</v>
      </c>
      <c r="H55" s="96">
        <f>(E56+F56+G56)/(5*D14)</f>
        <v>0</v>
      </c>
    </row>
    <row r="56" spans="2:8" ht="17.25" customHeight="1" x14ac:dyDescent="0.3">
      <c r="B56" s="43"/>
      <c r="C56" s="67" t="s">
        <v>182</v>
      </c>
      <c r="D56" s="75"/>
      <c r="E56" s="93">
        <f>E57+E58</f>
        <v>0</v>
      </c>
      <c r="F56" s="93">
        <f>F57+F58</f>
        <v>0</v>
      </c>
      <c r="G56" s="93">
        <f>G57+G58</f>
        <v>0</v>
      </c>
      <c r="H56" s="97"/>
    </row>
    <row r="57" spans="2:8" x14ac:dyDescent="0.25">
      <c r="B57" s="43"/>
      <c r="C57" s="80" t="s">
        <v>47</v>
      </c>
      <c r="D57" s="75"/>
      <c r="E57" s="20">
        <v>0</v>
      </c>
      <c r="F57" s="20">
        <v>0</v>
      </c>
      <c r="G57" s="20">
        <v>0</v>
      </c>
      <c r="H57" s="97"/>
    </row>
    <row r="58" spans="2:8" x14ac:dyDescent="0.25">
      <c r="B58" s="50"/>
      <c r="C58" s="80" t="s">
        <v>48</v>
      </c>
      <c r="D58" s="76"/>
      <c r="E58" s="20">
        <v>0</v>
      </c>
      <c r="F58" s="20">
        <v>0</v>
      </c>
      <c r="G58" s="20">
        <v>0</v>
      </c>
      <c r="H58" s="98"/>
    </row>
    <row r="59" spans="2:8" ht="55.5" x14ac:dyDescent="0.25">
      <c r="B59" s="42">
        <v>4</v>
      </c>
      <c r="C59" s="31" t="s">
        <v>49</v>
      </c>
      <c r="D59" s="74">
        <v>5</v>
      </c>
      <c r="E59" s="70">
        <f>MIN(($E$61+$E$62), 5)</f>
        <v>0</v>
      </c>
      <c r="F59" s="70">
        <f>MIN(($F$61+$F$62), 5)</f>
        <v>0</v>
      </c>
      <c r="G59" s="70">
        <f>MIN(($G$61+$G$62), 5)</f>
        <v>0</v>
      </c>
      <c r="H59" s="96">
        <f>(E60+F60+G60)/(5*D14)</f>
        <v>0</v>
      </c>
    </row>
    <row r="60" spans="2:8" ht="16.5" customHeight="1" x14ac:dyDescent="0.3">
      <c r="B60" s="43"/>
      <c r="C60" s="67" t="s">
        <v>182</v>
      </c>
      <c r="D60" s="75"/>
      <c r="E60" s="93">
        <f>E61+E62</f>
        <v>0</v>
      </c>
      <c r="F60" s="93">
        <f>F61+F62</f>
        <v>0</v>
      </c>
      <c r="G60" s="93">
        <f>G61+G62</f>
        <v>0</v>
      </c>
      <c r="H60" s="97"/>
    </row>
    <row r="61" spans="2:8" ht="14.25" customHeight="1" x14ac:dyDescent="0.25">
      <c r="B61" s="43"/>
      <c r="C61" s="80" t="s">
        <v>50</v>
      </c>
      <c r="D61" s="75"/>
      <c r="E61" s="20">
        <v>0</v>
      </c>
      <c r="F61" s="20">
        <v>0</v>
      </c>
      <c r="G61" s="20">
        <v>0</v>
      </c>
      <c r="H61" s="97"/>
    </row>
    <row r="62" spans="2:8" s="14" customFormat="1" ht="15.75" customHeight="1" x14ac:dyDescent="0.25">
      <c r="B62" s="50"/>
      <c r="C62" s="80" t="s">
        <v>51</v>
      </c>
      <c r="D62" s="76"/>
      <c r="E62" s="20">
        <v>0</v>
      </c>
      <c r="F62" s="20">
        <v>0</v>
      </c>
      <c r="G62" s="20">
        <v>0</v>
      </c>
      <c r="H62" s="98"/>
    </row>
    <row r="63" spans="2:8" ht="48" x14ac:dyDescent="0.4">
      <c r="B63" s="42">
        <v>5</v>
      </c>
      <c r="C63" s="31" t="s">
        <v>52</v>
      </c>
      <c r="D63" s="72">
        <v>5</v>
      </c>
      <c r="E63" s="26">
        <f>MIN($E$65+MIN($E$66,2)+MIN($E$67,2), 5)</f>
        <v>0</v>
      </c>
      <c r="F63" s="26">
        <f>MIN($F$65+MIN($F$66,2)+MIN($F$67,2), 5)</f>
        <v>0</v>
      </c>
      <c r="G63" s="26">
        <f>MIN($G$65+MIN($G$66,2)+MIN($G$67,2), 5)</f>
        <v>0</v>
      </c>
      <c r="H63" s="96">
        <f>(E64+F64+G64)/(5*D14)</f>
        <v>0</v>
      </c>
    </row>
    <row r="64" spans="2:8" ht="16.5" customHeight="1" x14ac:dyDescent="0.3">
      <c r="B64" s="43"/>
      <c r="C64" s="67" t="s">
        <v>182</v>
      </c>
      <c r="D64" s="73"/>
      <c r="E64" s="93">
        <f>E65+E66+E67</f>
        <v>0</v>
      </c>
      <c r="F64" s="93">
        <f>F65+F66+F67</f>
        <v>0</v>
      </c>
      <c r="G64" s="93">
        <f>G65+G66+G67</f>
        <v>0</v>
      </c>
      <c r="H64" s="97"/>
    </row>
    <row r="65" spans="2:8" ht="15" customHeight="1" x14ac:dyDescent="0.25">
      <c r="B65" s="43"/>
      <c r="C65" s="80" t="s">
        <v>53</v>
      </c>
      <c r="D65" s="73"/>
      <c r="E65" s="20">
        <v>0</v>
      </c>
      <c r="F65" s="20">
        <v>0</v>
      </c>
      <c r="G65" s="20">
        <v>0</v>
      </c>
      <c r="H65" s="97"/>
    </row>
    <row r="66" spans="2:8" ht="15" customHeight="1" x14ac:dyDescent="0.25">
      <c r="B66" s="43"/>
      <c r="C66" s="80" t="s">
        <v>54</v>
      </c>
      <c r="D66" s="73"/>
      <c r="E66" s="20">
        <v>0</v>
      </c>
      <c r="F66" s="20">
        <v>0</v>
      </c>
      <c r="G66" s="20">
        <v>0</v>
      </c>
      <c r="H66" s="97"/>
    </row>
    <row r="67" spans="2:8" ht="16.5" customHeight="1" x14ac:dyDescent="0.25">
      <c r="B67" s="50"/>
      <c r="C67" s="80" t="s">
        <v>55</v>
      </c>
      <c r="D67" s="77"/>
      <c r="E67" s="20">
        <v>0</v>
      </c>
      <c r="F67" s="20">
        <v>0</v>
      </c>
      <c r="G67" s="20">
        <v>0</v>
      </c>
      <c r="H67" s="98"/>
    </row>
    <row r="68" spans="2:8" s="14" customFormat="1" ht="24" x14ac:dyDescent="0.4">
      <c r="B68" s="42">
        <v>6</v>
      </c>
      <c r="C68" s="30" t="s">
        <v>56</v>
      </c>
      <c r="D68" s="74">
        <v>20</v>
      </c>
      <c r="E68" s="26">
        <f>MIN(($E$70+$E$72+$E$76+$E$81+$E$86), 20)</f>
        <v>0</v>
      </c>
      <c r="F68" s="26">
        <f>MIN(($F$70+$F$72+$F$76+$F$81+$F$86), 20)</f>
        <v>0</v>
      </c>
      <c r="G68" s="26">
        <f>MIN(($G$70+$G$72+$G$76+$G$81+$G$86), 20)</f>
        <v>0</v>
      </c>
      <c r="H68" s="96">
        <f>(E69+F69+G69)/(20*D14)</f>
        <v>0</v>
      </c>
    </row>
    <row r="69" spans="2:8" s="14" customFormat="1" ht="15.75" customHeight="1" x14ac:dyDescent="0.3">
      <c r="B69" s="43"/>
      <c r="C69" s="67" t="s">
        <v>182</v>
      </c>
      <c r="D69" s="75"/>
      <c r="E69" s="93">
        <f>E71+E73+E74+E75+E77+E78+E79+E80+E82+E83+E84+E85+E87+E88+E89</f>
        <v>0</v>
      </c>
      <c r="F69" s="93">
        <f>F71+F73+F74+F75+F77+F78+F79+F80+F82+F83+F84+F85+F87+F88+F89</f>
        <v>0</v>
      </c>
      <c r="G69" s="93">
        <f>G71+G73+G74+G75+G77+G78+G79+G80+G82+G83+G84+G85+G87+G88+G89</f>
        <v>0</v>
      </c>
      <c r="H69" s="97"/>
    </row>
    <row r="70" spans="2:8" ht="17.25" customHeight="1" x14ac:dyDescent="0.25">
      <c r="B70" s="43"/>
      <c r="C70" s="32" t="s">
        <v>57</v>
      </c>
      <c r="D70" s="75"/>
      <c r="E70" s="27">
        <f>MIN($E$71, 10)</f>
        <v>0</v>
      </c>
      <c r="F70" s="27">
        <f>MIN($F$71, 10)</f>
        <v>0</v>
      </c>
      <c r="G70" s="27">
        <f>MIN($G$71, 10)</f>
        <v>0</v>
      </c>
      <c r="H70" s="97"/>
    </row>
    <row r="71" spans="2:8" ht="18.75" customHeight="1" x14ac:dyDescent="0.25">
      <c r="B71" s="43"/>
      <c r="C71" s="84" t="s">
        <v>185</v>
      </c>
      <c r="D71" s="75"/>
      <c r="E71" s="21">
        <v>0</v>
      </c>
      <c r="F71" s="21">
        <v>0</v>
      </c>
      <c r="G71" s="21">
        <v>0</v>
      </c>
      <c r="H71" s="97"/>
    </row>
    <row r="72" spans="2:8" ht="15" customHeight="1" x14ac:dyDescent="0.25">
      <c r="B72" s="43"/>
      <c r="C72" s="32" t="s">
        <v>58</v>
      </c>
      <c r="D72" s="75"/>
      <c r="E72" s="27">
        <f>MIN(($E$73+$E$74+$E$75), 5)</f>
        <v>0</v>
      </c>
      <c r="F72" s="27">
        <f>MIN(($F$73+$F$74+$F$75), 5)</f>
        <v>0</v>
      </c>
      <c r="G72" s="27">
        <f>MIN(($G$73+$G$74+$G$75), 5)</f>
        <v>0</v>
      </c>
      <c r="H72" s="97"/>
    </row>
    <row r="73" spans="2:8" ht="15" customHeight="1" x14ac:dyDescent="0.25">
      <c r="B73" s="43"/>
      <c r="C73" s="80" t="s">
        <v>159</v>
      </c>
      <c r="D73" s="75"/>
      <c r="E73" s="20">
        <v>0</v>
      </c>
      <c r="F73" s="20">
        <v>0</v>
      </c>
      <c r="G73" s="20">
        <v>0</v>
      </c>
      <c r="H73" s="97"/>
    </row>
    <row r="74" spans="2:8" ht="15" customHeight="1" x14ac:dyDescent="0.25">
      <c r="B74" s="43"/>
      <c r="C74" s="80" t="s">
        <v>158</v>
      </c>
      <c r="D74" s="75"/>
      <c r="E74" s="20">
        <v>0</v>
      </c>
      <c r="F74" s="20">
        <v>0</v>
      </c>
      <c r="G74" s="20">
        <v>0</v>
      </c>
      <c r="H74" s="97"/>
    </row>
    <row r="75" spans="2:8" ht="29.25" customHeight="1" x14ac:dyDescent="0.25">
      <c r="B75" s="43"/>
      <c r="C75" s="85" t="s">
        <v>59</v>
      </c>
      <c r="D75" s="75"/>
      <c r="E75" s="20">
        <v>0</v>
      </c>
      <c r="F75" s="20">
        <v>0</v>
      </c>
      <c r="G75" s="20">
        <v>0</v>
      </c>
      <c r="H75" s="97"/>
    </row>
    <row r="76" spans="2:8" ht="15" customHeight="1" x14ac:dyDescent="0.25">
      <c r="B76" s="43"/>
      <c r="C76" s="32" t="s">
        <v>156</v>
      </c>
      <c r="D76" s="75"/>
      <c r="E76" s="27">
        <f>MIN($E$77+$E$78+MIN($E$79,2)+MIN($E$80,2), 5)</f>
        <v>0</v>
      </c>
      <c r="F76" s="27">
        <f>MIN($F$77+$F$78+MIN($F$79,2)+MIN($F$80,2), 5)</f>
        <v>0</v>
      </c>
      <c r="G76" s="27">
        <f>MIN($G$77+$G$78+MIN($G$79,2)+MIN($G$80,2), 5)</f>
        <v>0</v>
      </c>
      <c r="H76" s="97"/>
    </row>
    <row r="77" spans="2:8" ht="15" customHeight="1" x14ac:dyDescent="0.25">
      <c r="B77" s="43"/>
      <c r="C77" s="85" t="s">
        <v>171</v>
      </c>
      <c r="D77" s="75"/>
      <c r="E77" s="20">
        <v>0</v>
      </c>
      <c r="F77" s="20">
        <v>0</v>
      </c>
      <c r="G77" s="20">
        <v>0</v>
      </c>
      <c r="H77" s="97"/>
    </row>
    <row r="78" spans="2:8" ht="15.75" customHeight="1" x14ac:dyDescent="0.25">
      <c r="B78" s="43"/>
      <c r="C78" s="80" t="s">
        <v>60</v>
      </c>
      <c r="D78" s="75"/>
      <c r="E78" s="20">
        <v>0</v>
      </c>
      <c r="F78" s="20">
        <v>0</v>
      </c>
      <c r="G78" s="20">
        <v>0</v>
      </c>
      <c r="H78" s="97"/>
    </row>
    <row r="79" spans="2:8" ht="15" customHeight="1" x14ac:dyDescent="0.25">
      <c r="B79" s="43"/>
      <c r="C79" s="86" t="s">
        <v>170</v>
      </c>
      <c r="D79" s="75"/>
      <c r="E79" s="20">
        <v>0</v>
      </c>
      <c r="F79" s="20">
        <v>0</v>
      </c>
      <c r="G79" s="20">
        <v>0</v>
      </c>
      <c r="H79" s="97"/>
    </row>
    <row r="80" spans="2:8" ht="15.75" customHeight="1" x14ac:dyDescent="0.25">
      <c r="B80" s="43"/>
      <c r="C80" s="15" t="s">
        <v>157</v>
      </c>
      <c r="D80" s="75"/>
      <c r="E80" s="20">
        <v>0</v>
      </c>
      <c r="F80" s="20">
        <v>0</v>
      </c>
      <c r="G80" s="20">
        <v>0</v>
      </c>
      <c r="H80" s="97"/>
    </row>
    <row r="81" spans="2:8" ht="15" customHeight="1" x14ac:dyDescent="0.25">
      <c r="B81" s="43"/>
      <c r="C81" s="32" t="s">
        <v>163</v>
      </c>
      <c r="D81" s="75"/>
      <c r="E81" s="27">
        <f>MIN(MIN($E$82,1)+$E$83+MIN($E$84,1)+MIN($E$85,1), 5)</f>
        <v>0</v>
      </c>
      <c r="F81" s="27">
        <f>MIN(MIN($F$82,1)+$F$83+MIN($F$84,1)+MIN($F$85,1), 5)</f>
        <v>0</v>
      </c>
      <c r="G81" s="27">
        <f>MIN(MIN($G$82,1)+$G$83+MIN($G$84,1)+MIN($G$85,1), 5)</f>
        <v>0</v>
      </c>
      <c r="H81" s="97"/>
    </row>
    <row r="82" spans="2:8" ht="15" customHeight="1" x14ac:dyDescent="0.25">
      <c r="B82" s="43"/>
      <c r="C82" s="87" t="s">
        <v>167</v>
      </c>
      <c r="D82" s="75"/>
      <c r="E82" s="20">
        <v>0</v>
      </c>
      <c r="F82" s="20">
        <v>0</v>
      </c>
      <c r="G82" s="20">
        <v>0</v>
      </c>
      <c r="H82" s="97"/>
    </row>
    <row r="83" spans="2:8" ht="15" customHeight="1" x14ac:dyDescent="0.25">
      <c r="B83" s="43"/>
      <c r="C83" s="86" t="s">
        <v>160</v>
      </c>
      <c r="D83" s="75"/>
      <c r="E83" s="20">
        <v>0</v>
      </c>
      <c r="F83" s="20">
        <v>0</v>
      </c>
      <c r="G83" s="20">
        <v>0</v>
      </c>
      <c r="H83" s="97"/>
    </row>
    <row r="84" spans="2:8" ht="15" customHeight="1" x14ac:dyDescent="0.25">
      <c r="B84" s="43"/>
      <c r="C84" s="86" t="s">
        <v>161</v>
      </c>
      <c r="D84" s="75"/>
      <c r="E84" s="20">
        <v>0</v>
      </c>
      <c r="F84" s="20">
        <v>0</v>
      </c>
      <c r="G84" s="20">
        <v>0</v>
      </c>
      <c r="H84" s="97"/>
    </row>
    <row r="85" spans="2:8" ht="15" customHeight="1" x14ac:dyDescent="0.25">
      <c r="B85" s="43"/>
      <c r="C85" s="87" t="s">
        <v>162</v>
      </c>
      <c r="D85" s="75"/>
      <c r="E85" s="20">
        <v>0</v>
      </c>
      <c r="F85" s="20">
        <v>0</v>
      </c>
      <c r="G85" s="20">
        <v>0</v>
      </c>
      <c r="H85" s="97"/>
    </row>
    <row r="86" spans="2:8" ht="15" customHeight="1" x14ac:dyDescent="0.25">
      <c r="B86" s="43"/>
      <c r="C86" s="32" t="s">
        <v>168</v>
      </c>
      <c r="D86" s="75"/>
      <c r="E86" s="27">
        <f>MIN(MIN($E$87,2)+MIN($E$88,2)+MIN($E$89,1), 5)</f>
        <v>0</v>
      </c>
      <c r="F86" s="27">
        <f>MIN(MIN($F$87,2)+MIN($F$88,2)+MIN($F$89,1), 5)</f>
        <v>0</v>
      </c>
      <c r="G86" s="27">
        <f>MIN(MIN($G$87,2)+MIN($G$88,2)+MIN($G$89,1), 5)</f>
        <v>0</v>
      </c>
      <c r="H86" s="97"/>
    </row>
    <row r="87" spans="2:8" ht="15" customHeight="1" x14ac:dyDescent="0.25">
      <c r="B87" s="43"/>
      <c r="C87" s="88" t="s">
        <v>166</v>
      </c>
      <c r="D87" s="75"/>
      <c r="E87" s="20">
        <v>0</v>
      </c>
      <c r="F87" s="20">
        <v>0</v>
      </c>
      <c r="G87" s="20">
        <v>0</v>
      </c>
      <c r="H87" s="97"/>
    </row>
    <row r="88" spans="2:8" ht="15" customHeight="1" x14ac:dyDescent="0.25">
      <c r="B88" s="43"/>
      <c r="C88" s="86" t="s">
        <v>164</v>
      </c>
      <c r="D88" s="75"/>
      <c r="E88" s="20">
        <v>0</v>
      </c>
      <c r="F88" s="20">
        <v>0</v>
      </c>
      <c r="G88" s="20">
        <v>0</v>
      </c>
      <c r="H88" s="97"/>
    </row>
    <row r="89" spans="2:8" ht="15" customHeight="1" x14ac:dyDescent="0.25">
      <c r="B89" s="50"/>
      <c r="C89" s="15" t="s">
        <v>165</v>
      </c>
      <c r="D89" s="76"/>
      <c r="E89" s="20">
        <v>0</v>
      </c>
      <c r="F89" s="20">
        <v>0</v>
      </c>
      <c r="G89" s="20">
        <v>0</v>
      </c>
      <c r="H89" s="98"/>
    </row>
    <row r="90" spans="2:8" ht="24" x14ac:dyDescent="0.4">
      <c r="B90" s="42">
        <v>7</v>
      </c>
      <c r="C90" s="30" t="s">
        <v>61</v>
      </c>
      <c r="D90" s="74">
        <v>5</v>
      </c>
      <c r="E90" s="70">
        <f>MIN(MIN($E$92, 5)+MIN($E$93, 5)+MIN($E$94, 5),5)</f>
        <v>0</v>
      </c>
      <c r="F90" s="70">
        <f>MIN(MIN($F$92, 5)+MIN($F$93, 5)+MIN($F$94, 5),5)</f>
        <v>0</v>
      </c>
      <c r="G90" s="70">
        <f>MIN(MIN($G$92, 5)+MIN($G$93, 5)+MIN($G$94, 5),5)</f>
        <v>0</v>
      </c>
      <c r="H90" s="96">
        <f>(E91+F91+G91)/(5*D14)</f>
        <v>0</v>
      </c>
    </row>
    <row r="91" spans="2:8" ht="16.5" customHeight="1" x14ac:dyDescent="0.3">
      <c r="B91" s="43"/>
      <c r="C91" s="67" t="s">
        <v>182</v>
      </c>
      <c r="D91" s="75"/>
      <c r="E91" s="93">
        <f>E92+E93+E94</f>
        <v>0</v>
      </c>
      <c r="F91" s="93">
        <f>F92+F93+F94</f>
        <v>0</v>
      </c>
      <c r="G91" s="93">
        <f>G92+G93+G94</f>
        <v>0</v>
      </c>
      <c r="H91" s="97"/>
    </row>
    <row r="92" spans="2:8" ht="30" x14ac:dyDescent="0.25">
      <c r="B92" s="43"/>
      <c r="C92" s="80" t="s">
        <v>62</v>
      </c>
      <c r="D92" s="75"/>
      <c r="E92" s="20">
        <v>0</v>
      </c>
      <c r="F92" s="20">
        <v>0</v>
      </c>
      <c r="G92" s="20">
        <v>0</v>
      </c>
      <c r="H92" s="97"/>
    </row>
    <row r="93" spans="2:8" ht="16.5" customHeight="1" x14ac:dyDescent="0.25">
      <c r="B93" s="43"/>
      <c r="C93" s="80" t="s">
        <v>63</v>
      </c>
      <c r="D93" s="75"/>
      <c r="E93" s="20">
        <v>0</v>
      </c>
      <c r="F93" s="20">
        <v>0</v>
      </c>
      <c r="G93" s="20">
        <v>0</v>
      </c>
      <c r="H93" s="97"/>
    </row>
    <row r="94" spans="2:8" x14ac:dyDescent="0.25">
      <c r="B94" s="43"/>
      <c r="C94" s="89" t="s">
        <v>64</v>
      </c>
      <c r="D94" s="75"/>
      <c r="E94" s="48">
        <v>0</v>
      </c>
      <c r="F94" s="48">
        <v>0</v>
      </c>
      <c r="G94" s="48">
        <v>0</v>
      </c>
      <c r="H94" s="97"/>
    </row>
    <row r="95" spans="2:8" x14ac:dyDescent="0.25">
      <c r="B95" s="50"/>
      <c r="C95" s="89"/>
      <c r="D95" s="76"/>
      <c r="E95" s="49"/>
      <c r="F95" s="49"/>
      <c r="G95" s="49"/>
      <c r="H95" s="98"/>
    </row>
    <row r="96" spans="2:8" ht="24" x14ac:dyDescent="0.4">
      <c r="B96" s="42">
        <v>8</v>
      </c>
      <c r="C96" s="30" t="s">
        <v>65</v>
      </c>
      <c r="D96" s="74"/>
      <c r="E96" s="101" t="str">
        <f>IF(OR($E$97,$E$98),"YES","NO")</f>
        <v>NO</v>
      </c>
      <c r="F96" s="101" t="str">
        <f>IF(OR($F$97,$F$98),"YES","NO")</f>
        <v>NO</v>
      </c>
      <c r="G96" s="101" t="str">
        <f>IF(OR($G$97,$G$98),"YES","NO")</f>
        <v>NO</v>
      </c>
      <c r="H96" s="94" t="s">
        <v>186</v>
      </c>
    </row>
    <row r="97" spans="2:8" ht="21" x14ac:dyDescent="0.25">
      <c r="B97" s="43"/>
      <c r="C97" s="80" t="s">
        <v>173</v>
      </c>
      <c r="D97" s="75"/>
      <c r="E97" s="33" t="b">
        <v>0</v>
      </c>
      <c r="F97" s="33" t="b">
        <v>0</v>
      </c>
      <c r="G97" s="33" t="b">
        <v>0</v>
      </c>
      <c r="H97" s="95"/>
    </row>
    <row r="98" spans="2:8" ht="23.25" customHeight="1" x14ac:dyDescent="0.25">
      <c r="B98" s="50"/>
      <c r="C98" s="90" t="s">
        <v>174</v>
      </c>
      <c r="D98" s="76"/>
      <c r="E98" s="33" t="b">
        <v>0</v>
      </c>
      <c r="F98" s="33" t="b">
        <v>0</v>
      </c>
      <c r="G98" s="33" t="b">
        <v>0</v>
      </c>
      <c r="H98" s="95"/>
    </row>
    <row r="99" spans="2:8" ht="24" x14ac:dyDescent="0.4">
      <c r="B99" s="42">
        <v>9</v>
      </c>
      <c r="C99" s="30" t="s">
        <v>66</v>
      </c>
      <c r="D99" s="74">
        <v>25</v>
      </c>
      <c r="E99" s="70">
        <f>(MIN($E$100,5)+MIN($E$101,5)+MIN($E$102,5)+MIN($E$103,5)+MIN($E$104,5))</f>
        <v>0</v>
      </c>
      <c r="F99" s="70">
        <f>(MIN($F$100,5)+MIN($F$101,5)+MIN($F$102,5)+MIN($F$103,5)+MIN($F$104,5))</f>
        <v>0</v>
      </c>
      <c r="G99" s="70">
        <f>(MIN($G$100,5)+MIN($G$101,5)+MIN($G$102,5)+MIN($G$103,5)+MIN($G$104,5))</f>
        <v>0</v>
      </c>
      <c r="H99" s="96">
        <f>((E99+F99+G99)/(25*ROUND(D14,0)))</f>
        <v>0</v>
      </c>
    </row>
    <row r="100" spans="2:8" ht="19.5" customHeight="1" x14ac:dyDescent="0.25">
      <c r="B100" s="43"/>
      <c r="C100" s="80" t="s">
        <v>180</v>
      </c>
      <c r="D100" s="75"/>
      <c r="E100" s="22">
        <v>0</v>
      </c>
      <c r="F100" s="22">
        <v>0</v>
      </c>
      <c r="G100" s="22">
        <v>0</v>
      </c>
      <c r="H100" s="97"/>
    </row>
    <row r="101" spans="2:8" ht="20.25" customHeight="1" x14ac:dyDescent="0.25">
      <c r="B101" s="43"/>
      <c r="C101" s="80" t="s">
        <v>67</v>
      </c>
      <c r="D101" s="75"/>
      <c r="E101" s="22">
        <v>0</v>
      </c>
      <c r="F101" s="22">
        <v>0</v>
      </c>
      <c r="G101" s="22">
        <v>0</v>
      </c>
      <c r="H101" s="97"/>
    </row>
    <row r="102" spans="2:8" ht="18.75" customHeight="1" x14ac:dyDescent="0.25">
      <c r="B102" s="43"/>
      <c r="C102" s="80" t="s">
        <v>68</v>
      </c>
      <c r="D102" s="75"/>
      <c r="E102" s="22">
        <v>0</v>
      </c>
      <c r="F102" s="22">
        <v>0</v>
      </c>
      <c r="G102" s="22">
        <v>0</v>
      </c>
      <c r="H102" s="97"/>
    </row>
    <row r="103" spans="2:8" ht="18.75" customHeight="1" x14ac:dyDescent="0.25">
      <c r="B103" s="43"/>
      <c r="C103" s="80" t="s">
        <v>69</v>
      </c>
      <c r="D103" s="75"/>
      <c r="E103" s="22">
        <v>0</v>
      </c>
      <c r="F103" s="22">
        <v>0</v>
      </c>
      <c r="G103" s="22">
        <v>0</v>
      </c>
      <c r="H103" s="97"/>
    </row>
    <row r="104" spans="2:8" ht="17.25" customHeight="1" x14ac:dyDescent="0.25">
      <c r="B104" s="50"/>
      <c r="C104" s="80" t="s">
        <v>70</v>
      </c>
      <c r="D104" s="76"/>
      <c r="E104" s="22">
        <v>0</v>
      </c>
      <c r="F104" s="22">
        <v>0</v>
      </c>
      <c r="G104" s="22">
        <v>0</v>
      </c>
      <c r="H104" s="98"/>
    </row>
    <row r="105" spans="2:8" ht="24" x14ac:dyDescent="0.25">
      <c r="B105" s="51" t="s">
        <v>71</v>
      </c>
      <c r="C105" s="52"/>
      <c r="D105" s="78">
        <f>SUM(D18:D104)</f>
        <v>100</v>
      </c>
      <c r="E105" s="71">
        <f>$E$18+$E$44+$E$55+$E$59+$E$63+$E$68+$E$90+$E$99</f>
        <v>0</v>
      </c>
      <c r="F105" s="71">
        <f>$F$18+$F$44+$F$55+$F$59+$F$63+$F$68+$F$90+$F$99</f>
        <v>0</v>
      </c>
      <c r="G105" s="71">
        <f>$G$18+$G$44+$G$55+$G$59+$G$63+$G$68+$G$90+$G$99</f>
        <v>0</v>
      </c>
      <c r="H105" s="92"/>
    </row>
    <row r="107" spans="2:8" s="3" customFormat="1" ht="18.75" x14ac:dyDescent="0.3">
      <c r="C107" s="2" t="s">
        <v>72</v>
      </c>
    </row>
    <row r="108" spans="2:8" s="3" customFormat="1" ht="18.75" x14ac:dyDescent="0.3">
      <c r="C108" s="53" t="s">
        <v>73</v>
      </c>
      <c r="D108" s="53"/>
      <c r="E108" s="53"/>
      <c r="F108" s="53"/>
      <c r="G108" s="53"/>
    </row>
    <row r="109" spans="2:8" s="3" customFormat="1" ht="18.75" customHeight="1" x14ac:dyDescent="0.3">
      <c r="C109" s="53" t="s">
        <v>74</v>
      </c>
      <c r="D109" s="53"/>
      <c r="E109" s="53"/>
      <c r="F109" s="53"/>
      <c r="G109" s="53"/>
    </row>
    <row r="110" spans="2:8" s="3" customFormat="1" ht="18.75" customHeight="1" x14ac:dyDescent="0.3">
      <c r="C110" s="53" t="s">
        <v>75</v>
      </c>
      <c r="D110" s="53"/>
      <c r="E110" s="53"/>
      <c r="F110" s="53"/>
      <c r="G110" s="53"/>
    </row>
    <row r="111" spans="2:8" s="3" customFormat="1" ht="18.75" customHeight="1" x14ac:dyDescent="0.3">
      <c r="C111" s="53" t="s">
        <v>76</v>
      </c>
      <c r="D111" s="53"/>
      <c r="E111" s="53"/>
      <c r="F111" s="53"/>
      <c r="G111" s="53"/>
    </row>
    <row r="112" spans="2:8" ht="60" customHeight="1" x14ac:dyDescent="0.25">
      <c r="C112" s="54" t="s">
        <v>172</v>
      </c>
      <c r="D112" s="54"/>
      <c r="E112" s="54"/>
      <c r="F112" s="54"/>
      <c r="G112" s="54"/>
    </row>
    <row r="113" spans="3:3" x14ac:dyDescent="0.25">
      <c r="C113" s="5"/>
    </row>
    <row r="114" spans="3:3" x14ac:dyDescent="0.25">
      <c r="C114" s="5"/>
    </row>
    <row r="115" spans="3:3" x14ac:dyDescent="0.25">
      <c r="C115" s="5"/>
    </row>
    <row r="116" spans="3:3" x14ac:dyDescent="0.25">
      <c r="C116" s="5"/>
    </row>
    <row r="117" spans="3:3" x14ac:dyDescent="0.25">
      <c r="C117" s="5"/>
    </row>
    <row r="118" spans="3:3" ht="18.75" x14ac:dyDescent="0.3">
      <c r="C118" s="6"/>
    </row>
    <row r="119" spans="3:3" x14ac:dyDescent="0.25">
      <c r="C119" s="5"/>
    </row>
    <row r="120" spans="3:3" ht="18.75" x14ac:dyDescent="0.3">
      <c r="C120" s="6"/>
    </row>
    <row r="121" spans="3:3" x14ac:dyDescent="0.25">
      <c r="C121" s="17"/>
    </row>
    <row r="122" spans="3:3" x14ac:dyDescent="0.25">
      <c r="C122" s="17"/>
    </row>
    <row r="123" spans="3:3" x14ac:dyDescent="0.25">
      <c r="C123" s="17"/>
    </row>
    <row r="124" spans="3:3" x14ac:dyDescent="0.25">
      <c r="C124" s="17"/>
    </row>
    <row r="125" spans="3:3" x14ac:dyDescent="0.25">
      <c r="C125" s="17"/>
    </row>
  </sheetData>
  <sheetProtection algorithmName="SHA-512" hashValue="cwj/ReM6ne0rV4GHDgs0oZInuuLn20Ix+KT7/6bT/cZAl50kUfw5jZhf/Tel2K9NGUg5TIo+qoXV0apH4ysLWg==" saltValue="rVbdSUSbSUjdVwXkPLlZeQ==" spinCount="100000" sheet="1" selectLockedCells="1"/>
  <mergeCells count="62">
    <mergeCell ref="H96:H98"/>
    <mergeCell ref="H99:H104"/>
    <mergeCell ref="B3:H4"/>
    <mergeCell ref="B5:H5"/>
    <mergeCell ref="D6:H6"/>
    <mergeCell ref="D7:H7"/>
    <mergeCell ref="D8:H8"/>
    <mergeCell ref="D9:H9"/>
    <mergeCell ref="D10:H10"/>
    <mergeCell ref="D11:H11"/>
    <mergeCell ref="D12:H12"/>
    <mergeCell ref="D13:H13"/>
    <mergeCell ref="D14:H14"/>
    <mergeCell ref="H55:H58"/>
    <mergeCell ref="H59:H62"/>
    <mergeCell ref="H63:H67"/>
    <mergeCell ref="H68:H89"/>
    <mergeCell ref="H90:H95"/>
    <mergeCell ref="H16:H17"/>
    <mergeCell ref="B13:C13"/>
    <mergeCell ref="H18:H43"/>
    <mergeCell ref="H44:H54"/>
    <mergeCell ref="C108:G108"/>
    <mergeCell ref="C109:G109"/>
    <mergeCell ref="C110:G110"/>
    <mergeCell ref="C111:G111"/>
    <mergeCell ref="C112:G112"/>
    <mergeCell ref="E94:E95"/>
    <mergeCell ref="F94:F95"/>
    <mergeCell ref="D59:D62"/>
    <mergeCell ref="D63:D67"/>
    <mergeCell ref="B105:C105"/>
    <mergeCell ref="B90:B95"/>
    <mergeCell ref="D90:D95"/>
    <mergeCell ref="B96:B98"/>
    <mergeCell ref="B63:B67"/>
    <mergeCell ref="B99:B104"/>
    <mergeCell ref="D99:D104"/>
    <mergeCell ref="D96:D98"/>
    <mergeCell ref="B68:B89"/>
    <mergeCell ref="D68:D89"/>
    <mergeCell ref="B59:B62"/>
    <mergeCell ref="C16:C17"/>
    <mergeCell ref="D16:D17"/>
    <mergeCell ref="C94:C95"/>
    <mergeCell ref="B18:B43"/>
    <mergeCell ref="D18:D43"/>
    <mergeCell ref="E16:G16"/>
    <mergeCell ref="B16:B17"/>
    <mergeCell ref="G94:G95"/>
    <mergeCell ref="B11:C11"/>
    <mergeCell ref="B12:C12"/>
    <mergeCell ref="D44:D54"/>
    <mergeCell ref="B55:B58"/>
    <mergeCell ref="D55:D58"/>
    <mergeCell ref="B44:B54"/>
    <mergeCell ref="B14:C14"/>
    <mergeCell ref="B6:C6"/>
    <mergeCell ref="B7:C7"/>
    <mergeCell ref="B8:C8"/>
    <mergeCell ref="B9:C9"/>
    <mergeCell ref="B10:C10"/>
  </mergeCells>
  <conditionalFormatting sqref="E22:G23 E25:G26 E28:G29 E31:G32 E34:G35 E37:G38 E40:G41 E43:G43 E47:G51 E57:G58 E65:G67 E71:G71 E97:G98 E100:G104">
    <cfRule type="cellIs" dxfId="7" priority="12" operator="greaterThan">
      <formula>0</formula>
    </cfRule>
  </conditionalFormatting>
  <conditionalFormatting sqref="E53:G54">
    <cfRule type="cellIs" dxfId="6" priority="8" operator="greaterThan">
      <formula>0</formula>
    </cfRule>
  </conditionalFormatting>
  <conditionalFormatting sqref="E61:G62">
    <cfRule type="cellIs" dxfId="5" priority="7" operator="greaterThan">
      <formula>0</formula>
    </cfRule>
  </conditionalFormatting>
  <conditionalFormatting sqref="E73:G75 E77:G80 E82:G85 E87:G89">
    <cfRule type="cellIs" dxfId="4" priority="6" operator="greaterThan">
      <formula>0</formula>
    </cfRule>
  </conditionalFormatting>
  <conditionalFormatting sqref="E92:G95">
    <cfRule type="cellIs" dxfId="3" priority="5" operator="greaterThan">
      <formula>0</formula>
    </cfRule>
  </conditionalFormatting>
  <conditionalFormatting sqref="E105:G105">
    <cfRule type="cellIs" dxfId="2" priority="4" operator="lessThan">
      <formula>40</formula>
    </cfRule>
  </conditionalFormatting>
  <conditionalFormatting sqref="E105:G105">
    <cfRule type="cellIs" dxfId="1" priority="2" operator="between">
      <formula>40</formula>
      <formula>59</formula>
    </cfRule>
    <cfRule type="cellIs" dxfId="0" priority="1" operator="greaterThanOrEqual">
      <formula>60</formula>
    </cfRule>
  </conditionalFormatting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00A1-6E35-498E-8BED-B17E89552039}">
  <sheetPr>
    <pageSetUpPr fitToPage="1"/>
  </sheetPr>
  <dimension ref="A2:M94"/>
  <sheetViews>
    <sheetView topLeftCell="A75" workbookViewId="0">
      <selection activeCell="E92" sqref="E92"/>
    </sheetView>
  </sheetViews>
  <sheetFormatPr defaultRowHeight="15" x14ac:dyDescent="0.25"/>
  <cols>
    <col min="1" max="1" width="9.140625" style="1"/>
    <col min="2" max="2" width="43.42578125" style="1" bestFit="1" customWidth="1"/>
    <col min="3" max="3" width="50.140625" style="1" customWidth="1"/>
    <col min="4" max="4" width="48.7109375" style="1" customWidth="1"/>
    <col min="5" max="5" width="50.42578125" style="1" customWidth="1"/>
    <col min="6" max="6" width="47.7109375" style="1" customWidth="1"/>
    <col min="7" max="7" width="46.42578125" style="1" customWidth="1"/>
    <col min="8" max="8" width="52.28515625" style="1" customWidth="1"/>
    <col min="9" max="9" width="30.85546875" style="1" bestFit="1" customWidth="1"/>
    <col min="10" max="10" width="37.42578125" style="1" customWidth="1"/>
    <col min="11" max="11" width="36.28515625" style="1" customWidth="1"/>
    <col min="12" max="12" width="33.5703125" style="1" customWidth="1"/>
    <col min="13" max="13" width="20.85546875" style="1" customWidth="1"/>
    <col min="14" max="16384" width="9.140625" style="1"/>
  </cols>
  <sheetData>
    <row r="2" spans="1:13" ht="18.75" x14ac:dyDescent="0.3">
      <c r="A2" s="2">
        <v>1</v>
      </c>
      <c r="B2" s="58" t="s">
        <v>77</v>
      </c>
      <c r="C2" s="58"/>
    </row>
    <row r="3" spans="1:13" ht="18.75" x14ac:dyDescent="0.3">
      <c r="A3" s="2"/>
      <c r="B3" s="66" t="s">
        <v>78</v>
      </c>
      <c r="C3" s="66"/>
      <c r="D3" s="66"/>
      <c r="E3" s="66"/>
      <c r="F3" s="66"/>
      <c r="G3" s="66"/>
      <c r="H3" s="66"/>
      <c r="I3" s="66"/>
      <c r="J3" s="66"/>
    </row>
    <row r="4" spans="1:13" ht="18.75" x14ac:dyDescent="0.25">
      <c r="B4" s="8"/>
      <c r="C4" s="8"/>
    </row>
    <row r="5" spans="1:13" ht="18.75" x14ac:dyDescent="0.25">
      <c r="B5" s="58" t="s">
        <v>79</v>
      </c>
      <c r="C5" s="58"/>
    </row>
    <row r="6" spans="1:13" ht="15.75" x14ac:dyDescent="0.25">
      <c r="B6" s="34" t="s">
        <v>80</v>
      </c>
      <c r="C6" s="59" t="s">
        <v>81</v>
      </c>
      <c r="D6" s="60"/>
      <c r="E6" s="59" t="s">
        <v>82</v>
      </c>
      <c r="F6" s="60"/>
      <c r="G6" s="59" t="s">
        <v>83</v>
      </c>
      <c r="H6" s="60"/>
      <c r="I6" s="59" t="s">
        <v>84</v>
      </c>
      <c r="J6" s="60"/>
      <c r="K6" s="59" t="s">
        <v>85</v>
      </c>
      <c r="L6" s="60"/>
      <c r="M6" s="34" t="s">
        <v>86</v>
      </c>
    </row>
    <row r="7" spans="1:13" ht="15.75" x14ac:dyDescent="0.25">
      <c r="B7" s="34"/>
      <c r="C7" s="59" t="s">
        <v>87</v>
      </c>
      <c r="D7" s="60"/>
      <c r="E7" s="59" t="s">
        <v>87</v>
      </c>
      <c r="F7" s="60"/>
      <c r="G7" s="59" t="s">
        <v>87</v>
      </c>
      <c r="H7" s="60"/>
      <c r="I7" s="59" t="s">
        <v>87</v>
      </c>
      <c r="J7" s="60"/>
      <c r="K7" s="59" t="s">
        <v>87</v>
      </c>
      <c r="L7" s="60"/>
      <c r="M7" s="34"/>
    </row>
    <row r="8" spans="1:13" ht="15.75" x14ac:dyDescent="0.25">
      <c r="B8" s="34"/>
      <c r="C8" s="34" t="s">
        <v>88</v>
      </c>
      <c r="D8" s="34" t="s">
        <v>89</v>
      </c>
      <c r="E8" s="34" t="s">
        <v>88</v>
      </c>
      <c r="F8" s="34" t="s">
        <v>89</v>
      </c>
      <c r="G8" s="34" t="s">
        <v>88</v>
      </c>
      <c r="H8" s="34" t="s">
        <v>89</v>
      </c>
      <c r="I8" s="34" t="s">
        <v>88</v>
      </c>
      <c r="J8" s="34" t="s">
        <v>89</v>
      </c>
      <c r="K8" s="34" t="s">
        <v>88</v>
      </c>
      <c r="L8" s="34" t="s">
        <v>89</v>
      </c>
      <c r="M8" s="35"/>
    </row>
    <row r="9" spans="1:13" ht="15.75" x14ac:dyDescent="0.25">
      <c r="B9" s="10">
        <v>2024</v>
      </c>
      <c r="C9" s="11"/>
      <c r="D9" s="11"/>
      <c r="E9" s="11"/>
      <c r="F9" s="11"/>
      <c r="G9" s="11"/>
      <c r="H9" s="11"/>
      <c r="I9" s="7"/>
      <c r="J9" s="7"/>
      <c r="K9" s="7"/>
      <c r="L9" s="7"/>
      <c r="M9" s="7"/>
    </row>
    <row r="10" spans="1:13" ht="15.75" x14ac:dyDescent="0.25">
      <c r="B10" s="10">
        <v>2025</v>
      </c>
      <c r="C10" s="11"/>
      <c r="D10" s="11"/>
      <c r="E10" s="11"/>
      <c r="F10" s="11"/>
      <c r="G10" s="11"/>
      <c r="H10" s="11"/>
      <c r="I10" s="7"/>
      <c r="J10" s="7"/>
      <c r="K10" s="7"/>
      <c r="L10" s="7"/>
      <c r="M10" s="7"/>
    </row>
    <row r="11" spans="1:13" ht="15.75" x14ac:dyDescent="0.25">
      <c r="B11" s="10">
        <v>2026</v>
      </c>
      <c r="C11" s="11"/>
      <c r="D11" s="11"/>
      <c r="E11" s="11"/>
      <c r="F11" s="11"/>
      <c r="G11" s="11"/>
      <c r="H11" s="11"/>
      <c r="I11" s="7"/>
      <c r="J11" s="7"/>
      <c r="K11" s="7"/>
      <c r="L11" s="7"/>
      <c r="M11" s="7"/>
    </row>
    <row r="13" spans="1:13" ht="18.75" x14ac:dyDescent="0.25">
      <c r="B13" s="58" t="s">
        <v>90</v>
      </c>
      <c r="C13" s="58"/>
    </row>
    <row r="14" spans="1:13" ht="47.25" x14ac:dyDescent="0.25">
      <c r="B14" s="34" t="s">
        <v>80</v>
      </c>
      <c r="C14" s="34" t="s">
        <v>91</v>
      </c>
      <c r="D14" s="34" t="s">
        <v>92</v>
      </c>
      <c r="E14" s="34" t="s">
        <v>93</v>
      </c>
      <c r="F14" s="34" t="s">
        <v>94</v>
      </c>
      <c r="G14" s="34" t="s">
        <v>95</v>
      </c>
      <c r="H14" s="34" t="s">
        <v>96</v>
      </c>
      <c r="I14" s="34" t="s">
        <v>97</v>
      </c>
      <c r="J14" s="34" t="s">
        <v>98</v>
      </c>
      <c r="K14" s="34" t="s">
        <v>99</v>
      </c>
      <c r="L14" s="34" t="s">
        <v>100</v>
      </c>
      <c r="M14" s="34" t="s">
        <v>86</v>
      </c>
    </row>
    <row r="15" spans="1:13" ht="15.75" x14ac:dyDescent="0.25">
      <c r="B15" s="10">
        <v>2024</v>
      </c>
      <c r="C15" s="11"/>
      <c r="D15" s="11"/>
      <c r="E15" s="11"/>
      <c r="F15" s="11"/>
      <c r="G15" s="11"/>
      <c r="H15" s="11"/>
      <c r="I15" s="7"/>
      <c r="J15" s="7"/>
      <c r="K15" s="7"/>
      <c r="L15" s="7"/>
      <c r="M15" s="7"/>
    </row>
    <row r="16" spans="1:13" ht="15.75" x14ac:dyDescent="0.25">
      <c r="B16" s="10">
        <v>2025</v>
      </c>
      <c r="C16" s="11"/>
      <c r="D16" s="11"/>
      <c r="E16" s="11"/>
      <c r="F16" s="11"/>
      <c r="G16" s="11"/>
      <c r="H16" s="11"/>
      <c r="I16" s="7"/>
      <c r="J16" s="7"/>
      <c r="K16" s="7"/>
      <c r="L16" s="7"/>
      <c r="M16" s="7"/>
    </row>
    <row r="17" spans="1:13" ht="15.75" x14ac:dyDescent="0.25">
      <c r="B17" s="10">
        <v>2026</v>
      </c>
      <c r="C17" s="11"/>
      <c r="D17" s="11"/>
      <c r="E17" s="11"/>
      <c r="F17" s="11"/>
      <c r="G17" s="11"/>
      <c r="H17" s="11"/>
      <c r="I17" s="7"/>
      <c r="J17" s="7"/>
      <c r="K17" s="7"/>
      <c r="L17" s="7"/>
      <c r="M17" s="7"/>
    </row>
    <row r="18" spans="1:13" ht="15.75" x14ac:dyDescent="0.25">
      <c r="B18" s="12"/>
      <c r="C18" s="13"/>
      <c r="D18" s="13"/>
      <c r="E18" s="13"/>
      <c r="F18" s="13"/>
      <c r="G18" s="13"/>
      <c r="H18" s="13"/>
    </row>
    <row r="19" spans="1:13" ht="18.75" x14ac:dyDescent="0.25">
      <c r="B19" s="58" t="s">
        <v>101</v>
      </c>
      <c r="C19" s="58"/>
    </row>
    <row r="20" spans="1:13" ht="15.75" x14ac:dyDescent="0.25">
      <c r="B20" s="34" t="s">
        <v>80</v>
      </c>
      <c r="C20" s="34" t="s">
        <v>102</v>
      </c>
      <c r="D20" s="34" t="s">
        <v>103</v>
      </c>
      <c r="E20" s="34" t="s">
        <v>104</v>
      </c>
      <c r="F20" s="34" t="s">
        <v>105</v>
      </c>
      <c r="G20" s="34" t="s">
        <v>106</v>
      </c>
      <c r="H20" s="34" t="s">
        <v>107</v>
      </c>
      <c r="I20" s="34" t="s">
        <v>108</v>
      </c>
      <c r="J20" s="34" t="s">
        <v>86</v>
      </c>
      <c r="K20" s="9"/>
      <c r="L20" s="9"/>
      <c r="M20" s="9"/>
    </row>
    <row r="21" spans="1:13" ht="15.75" x14ac:dyDescent="0.25">
      <c r="B21" s="10">
        <v>2024</v>
      </c>
      <c r="C21" s="11"/>
      <c r="D21" s="11"/>
      <c r="E21" s="11"/>
      <c r="F21" s="11"/>
      <c r="G21" s="11"/>
      <c r="H21" s="11"/>
      <c r="I21" s="7"/>
      <c r="J21" s="7"/>
      <c r="K21" s="14"/>
      <c r="L21" s="14"/>
      <c r="M21" s="14"/>
    </row>
    <row r="22" spans="1:13" ht="15.75" x14ac:dyDescent="0.25">
      <c r="B22" s="10">
        <v>2025</v>
      </c>
      <c r="C22" s="11"/>
      <c r="D22" s="11"/>
      <c r="E22" s="11"/>
      <c r="F22" s="11"/>
      <c r="G22" s="11"/>
      <c r="H22" s="11"/>
      <c r="I22" s="7"/>
      <c r="J22" s="7"/>
      <c r="K22" s="14"/>
      <c r="L22" s="14"/>
      <c r="M22" s="14"/>
    </row>
    <row r="23" spans="1:13" ht="15.75" x14ac:dyDescent="0.25">
      <c r="B23" s="10">
        <v>2026</v>
      </c>
      <c r="C23" s="11"/>
      <c r="D23" s="11"/>
      <c r="E23" s="11"/>
      <c r="F23" s="11"/>
      <c r="G23" s="11"/>
      <c r="H23" s="11"/>
      <c r="I23" s="7"/>
      <c r="J23" s="7"/>
      <c r="K23" s="14"/>
      <c r="L23" s="14"/>
      <c r="M23" s="14"/>
    </row>
    <row r="24" spans="1:13" ht="15.75" x14ac:dyDescent="0.25">
      <c r="B24" s="12"/>
      <c r="C24" s="13"/>
      <c r="D24" s="13"/>
      <c r="E24" s="13"/>
      <c r="F24" s="13"/>
      <c r="G24" s="13"/>
      <c r="H24" s="13"/>
    </row>
    <row r="25" spans="1:13" ht="18.75" x14ac:dyDescent="0.3">
      <c r="A25" s="2">
        <v>2</v>
      </c>
      <c r="B25" s="58" t="s">
        <v>109</v>
      </c>
      <c r="C25" s="58"/>
      <c r="D25" s="13"/>
      <c r="E25" s="13"/>
      <c r="F25" s="13"/>
      <c r="G25" s="13"/>
      <c r="H25" s="13"/>
    </row>
    <row r="26" spans="1:13" x14ac:dyDescent="0.25">
      <c r="B26" s="65"/>
      <c r="C26" s="65"/>
      <c r="D26" s="65"/>
      <c r="E26" s="65"/>
      <c r="F26" s="65"/>
      <c r="G26" s="65"/>
    </row>
    <row r="27" spans="1:13" ht="18.75" x14ac:dyDescent="0.25">
      <c r="B27" s="58" t="s">
        <v>110</v>
      </c>
      <c r="C27" s="58"/>
    </row>
    <row r="28" spans="1:13" ht="15.75" x14ac:dyDescent="0.25">
      <c r="B28" s="34" t="s">
        <v>80</v>
      </c>
      <c r="C28" s="34" t="s">
        <v>111</v>
      </c>
      <c r="D28" s="34" t="s">
        <v>112</v>
      </c>
      <c r="E28" s="34" t="s">
        <v>113</v>
      </c>
      <c r="F28" s="34" t="s">
        <v>114</v>
      </c>
      <c r="G28" s="34" t="s">
        <v>115</v>
      </c>
      <c r="H28" s="34" t="s">
        <v>116</v>
      </c>
      <c r="I28" s="34" t="s">
        <v>86</v>
      </c>
    </row>
    <row r="29" spans="1:13" ht="15.75" x14ac:dyDescent="0.25">
      <c r="B29" s="10">
        <v>2024</v>
      </c>
      <c r="C29" s="11"/>
      <c r="D29" s="11"/>
      <c r="E29" s="11"/>
      <c r="F29" s="11"/>
      <c r="G29" s="11"/>
      <c r="H29" s="11"/>
      <c r="I29" s="7"/>
    </row>
    <row r="30" spans="1:13" ht="15.75" x14ac:dyDescent="0.25">
      <c r="B30" s="10">
        <v>2025</v>
      </c>
      <c r="C30" s="11"/>
      <c r="D30" s="11"/>
      <c r="E30" s="11"/>
      <c r="F30" s="11"/>
      <c r="G30" s="11"/>
      <c r="H30" s="11"/>
      <c r="I30" s="7"/>
    </row>
    <row r="31" spans="1:13" ht="15.75" x14ac:dyDescent="0.25">
      <c r="B31" s="10">
        <v>2026</v>
      </c>
      <c r="C31" s="11"/>
      <c r="D31" s="11"/>
      <c r="E31" s="11"/>
      <c r="F31" s="11"/>
      <c r="G31" s="11"/>
      <c r="H31" s="11"/>
      <c r="I31" s="7"/>
    </row>
    <row r="32" spans="1:13" ht="15.75" x14ac:dyDescent="0.25">
      <c r="B32" s="12"/>
      <c r="C32" s="13"/>
      <c r="D32" s="13"/>
      <c r="E32" s="13"/>
      <c r="F32" s="13"/>
      <c r="G32" s="13"/>
      <c r="H32" s="13"/>
    </row>
    <row r="33" spans="1:9" ht="18.75" x14ac:dyDescent="0.3">
      <c r="A33" s="2">
        <v>3</v>
      </c>
      <c r="B33" s="58" t="s">
        <v>117</v>
      </c>
      <c r="C33" s="58"/>
      <c r="D33" s="13"/>
      <c r="E33" s="13"/>
      <c r="F33" s="13"/>
      <c r="G33" s="13"/>
      <c r="H33" s="13"/>
    </row>
    <row r="34" spans="1:9" ht="15.75" x14ac:dyDescent="0.25">
      <c r="B34" s="34" t="s">
        <v>80</v>
      </c>
      <c r="C34" s="34" t="s">
        <v>111</v>
      </c>
      <c r="D34" s="34" t="s">
        <v>112</v>
      </c>
      <c r="E34" s="34" t="s">
        <v>118</v>
      </c>
      <c r="F34" s="34" t="s">
        <v>119</v>
      </c>
      <c r="G34" s="34" t="s">
        <v>115</v>
      </c>
      <c r="H34" s="34" t="s">
        <v>116</v>
      </c>
    </row>
    <row r="35" spans="1:9" ht="15.75" x14ac:dyDescent="0.25">
      <c r="B35" s="10">
        <v>2024</v>
      </c>
      <c r="C35" s="11"/>
      <c r="D35" s="11"/>
      <c r="E35" s="11"/>
      <c r="F35" s="11"/>
      <c r="G35" s="11"/>
      <c r="H35" s="11"/>
    </row>
    <row r="36" spans="1:9" ht="15.75" x14ac:dyDescent="0.25">
      <c r="B36" s="10">
        <v>2025</v>
      </c>
      <c r="C36" s="11"/>
      <c r="D36" s="11"/>
      <c r="E36" s="11"/>
      <c r="F36" s="11"/>
      <c r="G36" s="11"/>
      <c r="H36" s="11"/>
    </row>
    <row r="37" spans="1:9" ht="15.75" x14ac:dyDescent="0.25">
      <c r="B37" s="10">
        <v>2026</v>
      </c>
      <c r="C37" s="11"/>
      <c r="D37" s="11"/>
      <c r="E37" s="11"/>
      <c r="F37" s="11"/>
      <c r="G37" s="11"/>
      <c r="H37" s="11"/>
    </row>
    <row r="38" spans="1:9" ht="15.75" x14ac:dyDescent="0.25">
      <c r="B38" s="12"/>
      <c r="C38" s="13"/>
      <c r="D38" s="13"/>
      <c r="E38" s="13"/>
      <c r="F38" s="13"/>
      <c r="G38" s="13"/>
      <c r="H38" s="13"/>
    </row>
    <row r="39" spans="1:9" ht="18.75" x14ac:dyDescent="0.3">
      <c r="A39" s="2">
        <v>4</v>
      </c>
      <c r="B39" s="58" t="s">
        <v>120</v>
      </c>
      <c r="C39" s="58"/>
      <c r="D39" s="13"/>
      <c r="E39" s="13"/>
      <c r="F39" s="13"/>
      <c r="G39" s="13"/>
      <c r="H39" s="13"/>
    </row>
    <row r="40" spans="1:9" ht="31.5" x14ac:dyDescent="0.25">
      <c r="B40" s="34" t="s">
        <v>80</v>
      </c>
      <c r="C40" s="34" t="s">
        <v>121</v>
      </c>
      <c r="D40" s="34" t="s">
        <v>122</v>
      </c>
      <c r="E40" s="34" t="s">
        <v>123</v>
      </c>
      <c r="F40" s="34" t="s">
        <v>124</v>
      </c>
      <c r="G40" s="34" t="s">
        <v>125</v>
      </c>
      <c r="H40" s="34" t="s">
        <v>126</v>
      </c>
      <c r="I40" s="34" t="s">
        <v>86</v>
      </c>
    </row>
    <row r="41" spans="1:9" ht="15.75" x14ac:dyDescent="0.25">
      <c r="B41" s="10">
        <v>2024</v>
      </c>
      <c r="C41" s="11"/>
      <c r="D41" s="11"/>
      <c r="E41" s="11"/>
      <c r="F41" s="11"/>
      <c r="G41" s="11"/>
      <c r="H41" s="11"/>
      <c r="I41" s="7"/>
    </row>
    <row r="42" spans="1:9" ht="15.75" x14ac:dyDescent="0.25">
      <c r="B42" s="10">
        <v>2025</v>
      </c>
      <c r="C42" s="11"/>
      <c r="D42" s="11"/>
      <c r="E42" s="11"/>
      <c r="F42" s="11"/>
      <c r="G42" s="11"/>
      <c r="H42" s="11"/>
      <c r="I42" s="7"/>
    </row>
    <row r="43" spans="1:9" ht="15.75" x14ac:dyDescent="0.25">
      <c r="B43" s="10">
        <v>2026</v>
      </c>
      <c r="C43" s="11"/>
      <c r="D43" s="11"/>
      <c r="E43" s="11"/>
      <c r="F43" s="11"/>
      <c r="G43" s="11"/>
      <c r="H43" s="11"/>
      <c r="I43" s="7"/>
    </row>
    <row r="44" spans="1:9" ht="15.75" x14ac:dyDescent="0.25">
      <c r="B44" s="12"/>
      <c r="C44" s="13"/>
      <c r="D44" s="13"/>
      <c r="E44" s="13"/>
      <c r="F44" s="13"/>
      <c r="G44" s="13"/>
      <c r="H44" s="13"/>
    </row>
    <row r="45" spans="1:9" s="14" customFormat="1" ht="18.75" x14ac:dyDescent="0.3">
      <c r="A45" s="2">
        <v>5</v>
      </c>
      <c r="B45" s="55" t="s">
        <v>127</v>
      </c>
      <c r="C45" s="55"/>
      <c r="D45" s="55"/>
      <c r="E45" s="55"/>
      <c r="F45" s="55"/>
      <c r="G45" s="55"/>
      <c r="H45" s="55"/>
    </row>
    <row r="47" spans="1:9" s="16" customFormat="1" ht="15.75" x14ac:dyDescent="0.25">
      <c r="B47" s="34" t="s">
        <v>80</v>
      </c>
      <c r="C47" s="34" t="s">
        <v>128</v>
      </c>
      <c r="D47" s="59" t="s">
        <v>129</v>
      </c>
      <c r="E47" s="60"/>
      <c r="F47" s="61" t="s">
        <v>130</v>
      </c>
      <c r="G47" s="61"/>
      <c r="H47" s="34" t="s">
        <v>86</v>
      </c>
    </row>
    <row r="48" spans="1:9" s="14" customFormat="1" ht="15.75" x14ac:dyDescent="0.25">
      <c r="B48" s="10">
        <v>2024</v>
      </c>
      <c r="C48" s="11"/>
      <c r="D48" s="62"/>
      <c r="E48" s="63"/>
      <c r="F48" s="64"/>
      <c r="G48" s="64"/>
      <c r="H48" s="7"/>
    </row>
    <row r="49" spans="1:9" s="14" customFormat="1" ht="15.75" x14ac:dyDescent="0.25">
      <c r="B49" s="10">
        <v>2025</v>
      </c>
      <c r="C49" s="11"/>
      <c r="D49" s="62"/>
      <c r="E49" s="63"/>
      <c r="F49" s="64"/>
      <c r="G49" s="64"/>
      <c r="H49" s="7"/>
    </row>
    <row r="50" spans="1:9" s="14" customFormat="1" ht="15.75" x14ac:dyDescent="0.25">
      <c r="B50" s="10">
        <v>2026</v>
      </c>
      <c r="C50" s="11"/>
      <c r="D50" s="62"/>
      <c r="E50" s="63"/>
      <c r="F50" s="64"/>
      <c r="G50" s="64"/>
      <c r="H50" s="7"/>
    </row>
    <row r="51" spans="1:9" s="14" customFormat="1" ht="15.75" x14ac:dyDescent="0.25">
      <c r="B51" s="12"/>
      <c r="C51" s="13"/>
      <c r="D51" s="13"/>
      <c r="E51" s="13"/>
      <c r="F51" s="13"/>
      <c r="G51" s="13"/>
      <c r="H51" s="1"/>
    </row>
    <row r="52" spans="1:9" ht="18.75" x14ac:dyDescent="0.3">
      <c r="A52" s="2">
        <v>6</v>
      </c>
      <c r="B52" s="58" t="s">
        <v>131</v>
      </c>
      <c r="C52" s="58"/>
      <c r="D52" s="13"/>
      <c r="E52" s="13"/>
      <c r="F52" s="13"/>
      <c r="G52" s="13"/>
      <c r="H52" s="13"/>
    </row>
    <row r="53" spans="1:9" ht="31.5" x14ac:dyDescent="0.25">
      <c r="B53" s="34" t="s">
        <v>80</v>
      </c>
      <c r="C53" s="34" t="s">
        <v>132</v>
      </c>
      <c r="D53" s="34" t="s">
        <v>133</v>
      </c>
      <c r="E53" s="34" t="s">
        <v>134</v>
      </c>
      <c r="F53" s="34" t="s">
        <v>135</v>
      </c>
      <c r="G53" s="34" t="s">
        <v>136</v>
      </c>
      <c r="H53" s="34" t="s">
        <v>137</v>
      </c>
      <c r="I53" s="34" t="s">
        <v>86</v>
      </c>
    </row>
    <row r="54" spans="1:9" ht="15.75" x14ac:dyDescent="0.25">
      <c r="B54" s="10">
        <v>2024</v>
      </c>
      <c r="C54" s="11"/>
      <c r="D54" s="11"/>
      <c r="E54" s="11"/>
      <c r="F54" s="11"/>
      <c r="G54" s="11"/>
      <c r="H54" s="11"/>
      <c r="I54" s="7"/>
    </row>
    <row r="55" spans="1:9" ht="15.75" x14ac:dyDescent="0.25">
      <c r="B55" s="10">
        <v>2025</v>
      </c>
      <c r="C55" s="11"/>
      <c r="D55" s="11"/>
      <c r="E55" s="11"/>
      <c r="F55" s="11"/>
      <c r="G55" s="11"/>
      <c r="H55" s="11"/>
      <c r="I55" s="7"/>
    </row>
    <row r="56" spans="1:9" ht="15.75" x14ac:dyDescent="0.25">
      <c r="B56" s="10">
        <v>2026</v>
      </c>
      <c r="C56" s="11"/>
      <c r="D56" s="11"/>
      <c r="E56" s="11"/>
      <c r="F56" s="11"/>
      <c r="G56" s="11"/>
      <c r="H56" s="11"/>
      <c r="I56" s="7"/>
    </row>
    <row r="57" spans="1:9" s="14" customFormat="1" x14ac:dyDescent="0.25"/>
    <row r="58" spans="1:9" ht="18.75" x14ac:dyDescent="0.3">
      <c r="A58" s="2">
        <v>7</v>
      </c>
      <c r="B58" s="57" t="s">
        <v>138</v>
      </c>
      <c r="C58" s="57"/>
      <c r="D58" s="57"/>
      <c r="E58" s="57"/>
      <c r="F58" s="13"/>
      <c r="G58" s="13"/>
      <c r="H58" s="13"/>
    </row>
    <row r="59" spans="1:9" ht="31.5" x14ac:dyDescent="0.25">
      <c r="B59" s="34" t="s">
        <v>80</v>
      </c>
      <c r="C59" s="34" t="s">
        <v>139</v>
      </c>
      <c r="D59" s="34" t="s">
        <v>140</v>
      </c>
      <c r="E59" s="34" t="s">
        <v>141</v>
      </c>
      <c r="F59" s="34" t="s">
        <v>142</v>
      </c>
      <c r="G59" s="34" t="s">
        <v>143</v>
      </c>
      <c r="H59" s="34" t="s">
        <v>137</v>
      </c>
      <c r="I59" s="34" t="s">
        <v>86</v>
      </c>
    </row>
    <row r="60" spans="1:9" ht="15.75" x14ac:dyDescent="0.25">
      <c r="B60" s="10">
        <v>2024</v>
      </c>
      <c r="C60" s="11"/>
      <c r="D60" s="11"/>
      <c r="E60" s="11"/>
      <c r="F60" s="11"/>
      <c r="G60" s="11"/>
      <c r="H60" s="11"/>
      <c r="I60" s="7"/>
    </row>
    <row r="61" spans="1:9" ht="15.75" x14ac:dyDescent="0.25">
      <c r="B61" s="10">
        <v>2025</v>
      </c>
      <c r="C61" s="11"/>
      <c r="D61" s="11"/>
      <c r="E61" s="11"/>
      <c r="F61" s="11"/>
      <c r="G61" s="11"/>
      <c r="H61" s="11"/>
      <c r="I61" s="7"/>
    </row>
    <row r="62" spans="1:9" ht="15.75" x14ac:dyDescent="0.25">
      <c r="B62" s="10">
        <v>2026</v>
      </c>
      <c r="C62" s="11"/>
      <c r="D62" s="11"/>
      <c r="E62" s="11"/>
      <c r="F62" s="11"/>
      <c r="G62" s="11"/>
      <c r="H62" s="11"/>
      <c r="I62" s="7"/>
    </row>
    <row r="63" spans="1:9" ht="15.75" x14ac:dyDescent="0.25">
      <c r="B63" s="12"/>
      <c r="C63" s="13"/>
      <c r="D63" s="13"/>
      <c r="E63" s="13"/>
      <c r="F63" s="13"/>
      <c r="G63" s="13"/>
      <c r="H63" s="13"/>
    </row>
    <row r="64" spans="1:9" s="14" customFormat="1" ht="18.75" x14ac:dyDescent="0.3">
      <c r="A64" s="2">
        <v>8</v>
      </c>
      <c r="B64" s="55" t="s">
        <v>144</v>
      </c>
      <c r="C64" s="55"/>
      <c r="D64" s="55"/>
      <c r="E64" s="55"/>
      <c r="F64" s="55"/>
      <c r="G64" s="55"/>
      <c r="H64" s="55"/>
    </row>
    <row r="65" spans="1:9" s="14" customFormat="1" x14ac:dyDescent="0.25">
      <c r="B65" s="56" t="s">
        <v>145</v>
      </c>
      <c r="C65" s="56"/>
      <c r="D65" s="56"/>
      <c r="E65" s="56"/>
      <c r="F65" s="56"/>
      <c r="G65" s="56"/>
      <c r="H65" s="56"/>
    </row>
    <row r="66" spans="1:9" s="14" customFormat="1" x14ac:dyDescent="0.25"/>
    <row r="67" spans="1:9" ht="15.75" x14ac:dyDescent="0.25">
      <c r="B67" s="34" t="s">
        <v>80</v>
      </c>
      <c r="C67" s="34" t="s">
        <v>146</v>
      </c>
      <c r="D67" s="34" t="s">
        <v>147</v>
      </c>
      <c r="E67" s="34" t="s">
        <v>148</v>
      </c>
      <c r="F67" s="34" t="s">
        <v>86</v>
      </c>
      <c r="G67" s="9"/>
      <c r="H67" s="9"/>
      <c r="I67" s="9"/>
    </row>
    <row r="68" spans="1:9" s="14" customFormat="1" ht="15.75" x14ac:dyDescent="0.25">
      <c r="B68" s="10">
        <v>2024</v>
      </c>
      <c r="C68" s="11"/>
      <c r="D68" s="11"/>
      <c r="E68" s="11"/>
      <c r="F68" s="11"/>
      <c r="G68" s="13"/>
      <c r="H68" s="13"/>
      <c r="I68" s="1"/>
    </row>
    <row r="69" spans="1:9" s="14" customFormat="1" ht="15.75" x14ac:dyDescent="0.25">
      <c r="B69" s="10">
        <v>2025</v>
      </c>
      <c r="C69" s="11"/>
      <c r="D69" s="11"/>
      <c r="E69" s="11"/>
      <c r="F69" s="11"/>
      <c r="G69" s="13"/>
      <c r="H69" s="13"/>
      <c r="I69" s="1"/>
    </row>
    <row r="70" spans="1:9" s="14" customFormat="1" ht="15.75" x14ac:dyDescent="0.25">
      <c r="B70" s="10">
        <v>2026</v>
      </c>
      <c r="C70" s="11"/>
      <c r="D70" s="11"/>
      <c r="E70" s="11"/>
      <c r="F70" s="11"/>
      <c r="G70" s="13"/>
      <c r="H70" s="13"/>
      <c r="I70" s="1"/>
    </row>
    <row r="72" spans="1:9" ht="18.75" x14ac:dyDescent="0.3">
      <c r="A72" s="2">
        <v>9</v>
      </c>
      <c r="B72" s="6" t="s">
        <v>149</v>
      </c>
    </row>
    <row r="73" spans="1:9" s="15" customFormat="1" x14ac:dyDescent="0.25">
      <c r="B73" s="56" t="s">
        <v>150</v>
      </c>
      <c r="C73" s="56"/>
      <c r="D73" s="56"/>
      <c r="E73" s="56"/>
      <c r="F73" s="56"/>
      <c r="G73" s="56"/>
      <c r="H73" s="56"/>
    </row>
    <row r="74" spans="1:9" s="14" customFormat="1" x14ac:dyDescent="0.25"/>
    <row r="75" spans="1:9" ht="31.5" x14ac:dyDescent="0.25">
      <c r="B75" s="34" t="s">
        <v>80</v>
      </c>
      <c r="C75" s="34" t="s">
        <v>151</v>
      </c>
      <c r="D75" s="34" t="s">
        <v>152</v>
      </c>
      <c r="E75" s="34" t="s">
        <v>153</v>
      </c>
      <c r="F75" s="34" t="s">
        <v>154</v>
      </c>
      <c r="G75" s="34" t="s">
        <v>155</v>
      </c>
    </row>
    <row r="76" spans="1:9" s="14" customFormat="1" ht="15.75" x14ac:dyDescent="0.25">
      <c r="B76" s="10">
        <v>2024</v>
      </c>
      <c r="C76" s="11"/>
      <c r="D76" s="11"/>
      <c r="E76" s="11"/>
      <c r="F76" s="11"/>
      <c r="G76" s="11"/>
    </row>
    <row r="77" spans="1:9" s="14" customFormat="1" ht="15.75" x14ac:dyDescent="0.25">
      <c r="B77" s="10">
        <v>2025</v>
      </c>
      <c r="C77" s="11"/>
      <c r="D77" s="11"/>
      <c r="E77" s="11"/>
      <c r="F77" s="11"/>
      <c r="G77" s="11"/>
    </row>
    <row r="78" spans="1:9" s="14" customFormat="1" ht="15.75" x14ac:dyDescent="0.25">
      <c r="B78" s="10">
        <v>2026</v>
      </c>
      <c r="C78" s="11"/>
      <c r="D78" s="11"/>
      <c r="E78" s="11"/>
      <c r="F78" s="11"/>
      <c r="G78" s="11"/>
    </row>
    <row r="79" spans="1:9" s="14" customFormat="1" x14ac:dyDescent="0.25"/>
    <row r="80" spans="1:9" ht="15.75" x14ac:dyDescent="0.25">
      <c r="B80" s="12"/>
      <c r="C80" s="13"/>
      <c r="D80" s="13"/>
      <c r="E80" s="13"/>
      <c r="F80" s="13"/>
      <c r="G80" s="13"/>
      <c r="H80" s="13"/>
    </row>
    <row r="81" spans="1:9" s="14" customFormat="1" ht="18.75" x14ac:dyDescent="0.3">
      <c r="A81" s="2">
        <v>10</v>
      </c>
      <c r="B81" s="55" t="s">
        <v>175</v>
      </c>
      <c r="C81" s="55"/>
      <c r="D81" s="55"/>
      <c r="E81" s="55"/>
      <c r="F81" s="55"/>
      <c r="G81" s="55"/>
      <c r="H81" s="55"/>
    </row>
    <row r="82" spans="1:9" s="14" customFormat="1" x14ac:dyDescent="0.25">
      <c r="B82" s="56"/>
      <c r="C82" s="56"/>
      <c r="D82" s="56"/>
      <c r="E82" s="56"/>
      <c r="F82" s="56"/>
      <c r="G82" s="56"/>
      <c r="H82" s="56"/>
    </row>
    <row r="83" spans="1:9" ht="15.75" x14ac:dyDescent="0.25">
      <c r="B83" s="34" t="s">
        <v>80</v>
      </c>
      <c r="C83" s="34" t="s">
        <v>176</v>
      </c>
      <c r="D83" s="34" t="s">
        <v>177</v>
      </c>
      <c r="E83" s="34" t="s">
        <v>148</v>
      </c>
      <c r="F83" s="34" t="s">
        <v>86</v>
      </c>
      <c r="G83" s="9"/>
      <c r="H83" s="9"/>
      <c r="I83" s="9"/>
    </row>
    <row r="84" spans="1:9" s="14" customFormat="1" ht="15.75" x14ac:dyDescent="0.25">
      <c r="B84" s="10">
        <v>2024</v>
      </c>
      <c r="C84" s="11"/>
      <c r="D84" s="11"/>
      <c r="E84" s="11"/>
      <c r="F84" s="11"/>
      <c r="G84" s="13"/>
      <c r="H84" s="13"/>
      <c r="I84" s="1"/>
    </row>
    <row r="85" spans="1:9" s="14" customFormat="1" ht="15.75" x14ac:dyDescent="0.25">
      <c r="B85" s="10">
        <v>2025</v>
      </c>
      <c r="C85" s="11"/>
      <c r="D85" s="11"/>
      <c r="E85" s="11"/>
      <c r="F85" s="11"/>
      <c r="G85" s="13"/>
      <c r="H85" s="13"/>
      <c r="I85" s="1"/>
    </row>
    <row r="86" spans="1:9" s="14" customFormat="1" ht="15.75" x14ac:dyDescent="0.25">
      <c r="B86" s="10">
        <v>2026</v>
      </c>
      <c r="C86" s="11"/>
      <c r="D86" s="11"/>
      <c r="E86" s="11"/>
      <c r="F86" s="11"/>
      <c r="G86" s="13"/>
      <c r="H86" s="13"/>
      <c r="I86" s="1"/>
    </row>
    <row r="87" spans="1:9" s="14" customFormat="1" ht="15.75" x14ac:dyDescent="0.25">
      <c r="B87" s="12"/>
      <c r="C87" s="13"/>
      <c r="D87" s="13"/>
      <c r="E87" s="13"/>
      <c r="F87" s="13"/>
      <c r="G87" s="13"/>
      <c r="H87" s="13"/>
      <c r="I87" s="1"/>
    </row>
    <row r="88" spans="1:9" s="14" customFormat="1" ht="18.75" x14ac:dyDescent="0.3">
      <c r="A88" s="2">
        <v>11</v>
      </c>
      <c r="B88" s="55" t="s">
        <v>178</v>
      </c>
      <c r="C88" s="55"/>
      <c r="D88" s="55"/>
      <c r="E88" s="55"/>
      <c r="F88" s="55"/>
      <c r="G88" s="55"/>
      <c r="H88" s="55"/>
    </row>
    <row r="89" spans="1:9" s="14" customFormat="1" x14ac:dyDescent="0.25">
      <c r="B89" s="56"/>
      <c r="C89" s="56"/>
      <c r="D89" s="56"/>
      <c r="E89" s="56"/>
      <c r="F89" s="56"/>
      <c r="G89" s="56"/>
      <c r="H89" s="56"/>
    </row>
    <row r="90" spans="1:9" ht="15.75" x14ac:dyDescent="0.25">
      <c r="B90" s="34" t="s">
        <v>80</v>
      </c>
      <c r="C90" s="34" t="s">
        <v>179</v>
      </c>
      <c r="D90" s="34" t="s">
        <v>86</v>
      </c>
      <c r="E90" s="9"/>
      <c r="F90" s="9"/>
      <c r="G90" s="9"/>
    </row>
    <row r="91" spans="1:9" s="14" customFormat="1" ht="15.75" x14ac:dyDescent="0.25">
      <c r="B91" s="10">
        <v>2024</v>
      </c>
      <c r="C91" s="11"/>
      <c r="D91" s="11"/>
      <c r="E91" s="13"/>
      <c r="F91" s="13"/>
      <c r="G91" s="1"/>
    </row>
    <row r="92" spans="1:9" s="14" customFormat="1" ht="15.75" x14ac:dyDescent="0.25">
      <c r="B92" s="10">
        <v>2025</v>
      </c>
      <c r="C92" s="11"/>
      <c r="D92" s="11"/>
      <c r="E92" s="13"/>
      <c r="F92" s="13"/>
      <c r="G92" s="1"/>
    </row>
    <row r="93" spans="1:9" s="14" customFormat="1" ht="15.75" x14ac:dyDescent="0.25">
      <c r="B93" s="10">
        <v>2026</v>
      </c>
      <c r="C93" s="11"/>
      <c r="D93" s="11"/>
      <c r="E93" s="13"/>
      <c r="F93" s="13"/>
      <c r="G93" s="1"/>
    </row>
    <row r="94" spans="1:9" ht="15.75" x14ac:dyDescent="0.25">
      <c r="B94" s="12"/>
      <c r="C94" s="13"/>
      <c r="D94" s="13"/>
      <c r="E94" s="13"/>
      <c r="F94" s="13"/>
      <c r="G94" s="13"/>
      <c r="H94" s="13"/>
    </row>
  </sheetData>
  <mergeCells count="38">
    <mergeCell ref="K6:L6"/>
    <mergeCell ref="B13:C13"/>
    <mergeCell ref="C7:D7"/>
    <mergeCell ref="E7:F7"/>
    <mergeCell ref="G7:H7"/>
    <mergeCell ref="I7:J7"/>
    <mergeCell ref="K7:L7"/>
    <mergeCell ref="B2:C2"/>
    <mergeCell ref="B33:C33"/>
    <mergeCell ref="B27:C27"/>
    <mergeCell ref="C6:D6"/>
    <mergeCell ref="E6:F6"/>
    <mergeCell ref="B5:C5"/>
    <mergeCell ref="B19:C19"/>
    <mergeCell ref="B25:C25"/>
    <mergeCell ref="B26:G26"/>
    <mergeCell ref="B3:J3"/>
    <mergeCell ref="G6:H6"/>
    <mergeCell ref="I6:J6"/>
    <mergeCell ref="B58:E58"/>
    <mergeCell ref="B64:H64"/>
    <mergeCell ref="B65:H65"/>
    <mergeCell ref="B39:C39"/>
    <mergeCell ref="B45:H45"/>
    <mergeCell ref="D47:E47"/>
    <mergeCell ref="F47:G47"/>
    <mergeCell ref="D48:E48"/>
    <mergeCell ref="F48:G48"/>
    <mergeCell ref="D49:E49"/>
    <mergeCell ref="F49:G49"/>
    <mergeCell ref="D50:E50"/>
    <mergeCell ref="F50:G50"/>
    <mergeCell ref="B52:C52"/>
    <mergeCell ref="B81:H81"/>
    <mergeCell ref="B82:H82"/>
    <mergeCell ref="B88:H88"/>
    <mergeCell ref="B89:H89"/>
    <mergeCell ref="B73:H73"/>
  </mergeCells>
  <pageMargins left="0.7" right="0.7" top="0.75" bottom="0.75" header="0.3" footer="0.3"/>
  <pageSetup paperSize="9" scale="2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016b00-e16d-4b6e-a05e-6d639c7569d7">
      <Terms xmlns="http://schemas.microsoft.com/office/infopath/2007/PartnerControls"/>
    </lcf76f155ced4ddcb4097134ff3c332f>
    <TaxCatchAll xmlns="a09edf25-e687-4197-9122-996391511c9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3795340D692044AC6DF9F6A64D592A" ma:contentTypeVersion="15" ma:contentTypeDescription="Create a new document." ma:contentTypeScope="" ma:versionID="ef05caf422b2cb9228fa29c29d13cbd2">
  <xsd:schema xmlns:xsd="http://www.w3.org/2001/XMLSchema" xmlns:xs="http://www.w3.org/2001/XMLSchema" xmlns:p="http://schemas.microsoft.com/office/2006/metadata/properties" xmlns:ns2="f9016b00-e16d-4b6e-a05e-6d639c7569d7" xmlns:ns3="a09edf25-e687-4197-9122-996391511c96" targetNamespace="http://schemas.microsoft.com/office/2006/metadata/properties" ma:root="true" ma:fieldsID="263af6e2d8510a535a30f862f2cf6d75" ns2:_="" ns3:_="">
    <xsd:import namespace="f9016b00-e16d-4b6e-a05e-6d639c7569d7"/>
    <xsd:import namespace="a09edf25-e687-4197-9122-996391511c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16b00-e16d-4b6e-a05e-6d639c7569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b1fbd3b0-4808-4b13-b9b2-3f13c0616f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df25-e687-4197-9122-996391511c9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8542e78-e5f2-4ebc-b59b-4780189ff980}" ma:internalName="TaxCatchAll" ma:showField="CatchAllData" ma:web="a09edf25-e687-4197-9122-996391511c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CC1896-4551-4EC7-B598-58E562F86930}">
  <ds:schemaRefs>
    <ds:schemaRef ds:uri="http://purl.org/dc/terms/"/>
    <ds:schemaRef ds:uri="http://schemas.microsoft.com/office/infopath/2007/PartnerControls"/>
    <ds:schemaRef ds:uri="http://www.w3.org/XML/1998/namespace"/>
    <ds:schemaRef ds:uri="f9016b00-e16d-4b6e-a05e-6d639c7569d7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a09edf25-e687-4197-9122-996391511c96"/>
  </ds:schemaRefs>
</ds:datastoreItem>
</file>

<file path=customXml/itemProps2.xml><?xml version="1.0" encoding="utf-8"?>
<ds:datastoreItem xmlns:ds="http://schemas.openxmlformats.org/officeDocument/2006/customXml" ds:itemID="{5DAED98B-7667-4B30-AFF8-614ECBD7DD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016b00-e16d-4b6e-a05e-6d639c7569d7"/>
    <ds:schemaRef ds:uri="a09edf25-e687-4197-9122-996391511c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9EB1C5-7000-4F02-B2CC-B4765720AF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Last 3 years</vt:lpstr>
      <vt:lpstr>Supporting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Dr. Kirti Avishek</cp:lastModifiedBy>
  <cp:revision/>
  <cp:lastPrinted>2026-02-16T18:19:41Z</cp:lastPrinted>
  <dcterms:created xsi:type="dcterms:W3CDTF">2025-11-11T19:01:21Z</dcterms:created>
  <dcterms:modified xsi:type="dcterms:W3CDTF">2026-09-08T13:39:15Z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0x0101001B3795340D692044AC6DF9F6A64D592A</vt:lpwstr>
  </property>
  <property fmtid="{D5CDD505-2E9C-101B-9397-08002B2CF9AE}" pid="3" name="MediaServiceImageTags">
    <vt:lpwstr/>
  </property>
</Properties>
</file>